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GENHARIA\Desktop\ENGENHARIA PML\LARANJAL\2025\defesa civil\muro campo do XV\"/>
    </mc:Choice>
  </mc:AlternateContent>
  <xr:revisionPtr revIDLastSave="0" documentId="13_ncr:1_{E35EB21D-29B5-45BA-A45E-36172DB152E6}" xr6:coauthVersionLast="47" xr6:coauthVersionMax="47" xr10:uidLastSave="{00000000-0000-0000-0000-000000000000}"/>
  <bookViews>
    <workbookView xWindow="-108" yWindow="-108" windowWidth="23256" windowHeight="12456" activeTab="2" xr2:uid="{4372EFC4-4AD0-4ACB-8130-AE44A88A6F25}"/>
  </bookViews>
  <sheets>
    <sheet name="MURO CAMPO DO VX" sheetId="1" r:id="rId1"/>
    <sheet name="memória de cálculo" sheetId="3" r:id="rId2"/>
    <sheet name="CRONOGRAMA" sheetId="2" r:id="rId3"/>
  </sheets>
  <definedNames>
    <definedName name="_xlnm.Print_Area" localSheetId="1">'memória de cálculo'!$A$1:$H$32</definedName>
    <definedName name="_xlnm.Print_Area" localSheetId="0">'MURO CAMPO DO VX'!$A$1:$H$37</definedName>
    <definedName name="_xlnm.Print_Titles" localSheetId="1">'memória de cálculo'!$1:$12</definedName>
    <definedName name="_xlnm.Print_Titles" localSheetId="0">'MURO CAMPO DO VX'!$1:$12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4" i="2" l="1"/>
  <c r="A12" i="2"/>
  <c r="A10" i="2"/>
  <c r="E26" i="3"/>
  <c r="E28" i="3" s="1"/>
  <c r="E17" i="3"/>
  <c r="G15" i="1"/>
  <c r="G18" i="1"/>
  <c r="H18" i="1" s="1"/>
  <c r="G19" i="1"/>
  <c r="G22" i="1"/>
  <c r="H22" i="1" s="1"/>
  <c r="G23" i="1"/>
  <c r="H23" i="1" s="1"/>
  <c r="G24" i="1"/>
  <c r="G25" i="1"/>
  <c r="G26" i="1"/>
  <c r="G27" i="1"/>
  <c r="G28" i="1"/>
  <c r="G29" i="1"/>
  <c r="G30" i="1"/>
  <c r="E28" i="1"/>
  <c r="E30" i="1" s="1"/>
  <c r="L16" i="1"/>
  <c r="H27" i="1"/>
  <c r="H26" i="1"/>
  <c r="H24" i="1"/>
  <c r="H25" i="1"/>
  <c r="H19" i="1"/>
  <c r="H15" i="1"/>
  <c r="H16" i="1" s="1"/>
  <c r="B11" i="2" s="1"/>
  <c r="H14" i="2"/>
  <c r="H12" i="2"/>
  <c r="H10" i="2"/>
  <c r="E18" i="1"/>
  <c r="E27" i="3" l="1"/>
  <c r="H28" i="1"/>
  <c r="C11" i="2"/>
  <c r="H11" i="2" s="1"/>
  <c r="H20" i="1"/>
  <c r="B13" i="2" s="1"/>
  <c r="F13" i="2"/>
  <c r="H30" i="1"/>
  <c r="E29" i="1"/>
  <c r="H29" i="1" s="1"/>
  <c r="H32" i="1" l="1"/>
  <c r="B15" i="2" s="1"/>
  <c r="D15" i="2" s="1"/>
  <c r="D17" i="2" s="1"/>
  <c r="H33" i="1" l="1"/>
  <c r="C15" i="2"/>
  <c r="H15" i="2" s="1"/>
  <c r="B17" i="2" l="1"/>
  <c r="C13" i="2"/>
  <c r="D16" i="2" l="1"/>
  <c r="H7" i="2"/>
  <c r="C17" i="2"/>
  <c r="H13" i="2"/>
  <c r="H17" i="2" l="1"/>
  <c r="C16" i="2"/>
  <c r="H16" i="2" s="1"/>
</calcChain>
</file>

<file path=xl/sharedStrings.xml><?xml version="1.0" encoding="utf-8"?>
<sst xmlns="http://schemas.openxmlformats.org/spreadsheetml/2006/main" count="187" uniqueCount="98">
  <si>
    <t>PREFEITURA MUNICIPAL DE LARANJAL</t>
  </si>
  <si>
    <t>CNPJ:  17.947.615/0001-22</t>
  </si>
  <si>
    <t>Rua: Norberto Berno, 85 – Centro – CEP 36.760-000 – Laranjal – MG</t>
  </si>
  <si>
    <t>Telefax: (32) 3424-1387 / 3424-1919</t>
  </si>
  <si>
    <t>PLANILHA ORÇAMENTÁRIA DE CUSTOS</t>
  </si>
  <si>
    <t xml:space="preserve">OBRA: </t>
  </si>
  <si>
    <t>MURO DE VEDAÇÃO DO CAMPO DE FUTEBOL XV DE NOVEMBRO</t>
  </si>
  <si>
    <t>DATA:</t>
  </si>
  <si>
    <t>REFERÊNCIA:</t>
  </si>
  <si>
    <t>SINAP 02/2025- DESONERADA</t>
  </si>
  <si>
    <t>BDI 25%</t>
  </si>
  <si>
    <t>ITEM</t>
  </si>
  <si>
    <t>CÓDIGO</t>
  </si>
  <si>
    <t>DESCRIÇÃO</t>
  </si>
  <si>
    <t>UNID</t>
  </si>
  <si>
    <t>QUANT.</t>
  </si>
  <si>
    <t>PREÇO UNIT. R$</t>
  </si>
  <si>
    <t>VALOR</t>
  </si>
  <si>
    <t xml:space="preserve"> (A)</t>
  </si>
  <si>
    <t>(B)</t>
  </si>
  <si>
    <t>COM BDI</t>
  </si>
  <si>
    <t>(C) = (A ) x (B)</t>
  </si>
  <si>
    <t>MURO DE BLOCO DE CONCRETO - 30 m</t>
  </si>
  <si>
    <t>1.0</t>
  </si>
  <si>
    <t>INSTALAÇÕES INICIAIS DA OBRA</t>
  </si>
  <si>
    <t>1.1</t>
  </si>
  <si>
    <t>4813</t>
  </si>
  <si>
    <t>PLACA DE OBRA (PARA CONSTRUCAO CIVIL) EM CHAPA GALVANIZADA *N. 22*, ADESIVADA, DE *2,4 X 1,2* M (SEM POSTES PARA FIXACAO)</t>
  </si>
  <si>
    <t>M2</t>
  </si>
  <si>
    <t xml:space="preserve">TOTAL DO ITEM </t>
  </si>
  <si>
    <t>2.0</t>
  </si>
  <si>
    <t>MOVIMENTO EM TERRA</t>
  </si>
  <si>
    <t>2.1</t>
  </si>
  <si>
    <t>ESCAVAÇÃO MANUAL PARA BLOCO DE COROAMENTO OU SAPATA (SEM ESCAVAÇÃO PARA COLOCAÇÃO DE FÔRMAS). AF_01/2024</t>
  </si>
  <si>
    <t>M3</t>
  </si>
  <si>
    <t>2.2</t>
  </si>
  <si>
    <t>ESCAVAÇÃO MANUAL PARA VIGA BALDRAME OU SAPATA CORRIDA (INCLUINDO ESCAVAÇÃO PARA COLOCAÇÃO DE FÔRMAS). AF_01/2024</t>
  </si>
  <si>
    <t>ESTRUTURA DO MURO</t>
  </si>
  <si>
    <t>3.1</t>
  </si>
  <si>
    <t>92427</t>
  </si>
  <si>
    <t>MONTAGEM E DESMONTAGEM DE FORMAS DE PILARES E ESTRUTURAS SIMILARES, EM CHAPA DE MADEIRA COMPENSADA, 8 UTILIZAÇÕES</t>
  </si>
  <si>
    <t>3.2</t>
  </si>
  <si>
    <t>LASTRO DE CONCRETO MAGRO, APLICADO EM BLOCOS DE COROAMENTO OU SAPATAS, ESPESSURA DE 5 CM. AF_01/2024</t>
  </si>
  <si>
    <t>m2</t>
  </si>
  <si>
    <t>3.3</t>
  </si>
  <si>
    <t>CONCRETAGEM DE BLOCO DE COROAMENTO OU VIGA BALDRAME, FCK 30 MPA, COM USO DE BOMBA - LANÇAMENTO, ADENSAMENTO E ACABAMENTO. AF_01/2024</t>
  </si>
  <si>
    <t>3.4</t>
  </si>
  <si>
    <t>ARMAÇÃO DE PILAR OU VIGA DE ESTRUTURA CONVENCIONAL DE CONCRETO ARMADO UTILIZANDO AÇO CA-50 DE 10,0 MM - MONTAGEM. AF_06/2022</t>
  </si>
  <si>
    <t>KG</t>
  </si>
  <si>
    <t>3.5</t>
  </si>
  <si>
    <t>ARMAÇÃO DE PILAR OU VIGA DE ESTRUTURA CONVENCIONAL DE CONCRETO ARMADO UTILIZANDO AÇO CA-60 DE 5,0 MM - MONTAGEM. AF_06/2022</t>
  </si>
  <si>
    <t>3.6</t>
  </si>
  <si>
    <t>ALVENARIA DE VEDAÇÃO DE BLOCOS VAZADOS DE CONCRETO DE 14X19X39 CM (ESPESSURA 14 CM) E ARGAMASSA DE ASSENTAMENTO COM PREPARO MANUAL. AF_12/2021</t>
  </si>
  <si>
    <t>3.7</t>
  </si>
  <si>
    <t>87893</t>
  </si>
  <si>
    <t>CHAPISCO COM BRITA FINA 1:2:3 CIMENTO, AREIA E BRITA</t>
  </si>
  <si>
    <t>3.8</t>
  </si>
  <si>
    <t>EMBOÇO OU MASSA ÚNICA EM ARGAMASSA TRAÇO 1:2:8, PREPARO MECÂNICA COM BETONEIRA 400 L, APLICADA MANUALMENTE EM PANOS DE FACHADA SEM PRESENÇA DE VÃOS, ESPESSURA DE 35 MM, ACESSO POR ANDAIME. AF_08/2022</t>
  </si>
  <si>
    <t>3.9</t>
  </si>
  <si>
    <t>PINTURA LÁTEX ACRÍLICA PREMIUM, APLICAÇÃO MANUAL EM PAREDES, DUAS DEMÃOS. AF_04/2023</t>
  </si>
  <si>
    <t xml:space="preserve">TOTAL GERAL DA OBRA </t>
  </si>
  <si>
    <t>VANESSA MONTES MACHADO</t>
  </si>
  <si>
    <t>Fernando Gonçalves dos Santos</t>
  </si>
  <si>
    <t xml:space="preserve">ENGENHEIRA CIVIL </t>
  </si>
  <si>
    <t>Prefeito Municipal</t>
  </si>
  <si>
    <r>
      <t>CREA- MG 70595/D</t>
    </r>
    <r>
      <rPr>
        <sz val="10"/>
        <color indexed="8"/>
        <rFont val="Arial"/>
        <family val="2"/>
      </rPr>
      <t xml:space="preserve"> </t>
    </r>
  </si>
  <si>
    <t xml:space="preserve">A N E X O   I I </t>
  </si>
  <si>
    <t>CRONOGRAMA FÍSICO-FINANCEIRO</t>
  </si>
  <si>
    <r>
      <t>CONVENENTE</t>
    </r>
    <r>
      <rPr>
        <sz val="11"/>
        <color theme="1"/>
        <rFont val="Calibri"/>
        <family val="2"/>
        <scheme val="minor"/>
      </rPr>
      <t>: Prefeitura Municipal de Laranjal</t>
    </r>
  </si>
  <si>
    <t>VALOR DA OBRA</t>
  </si>
  <si>
    <t>ETAPAS</t>
  </si>
  <si>
    <t>Físico / Financeiro</t>
  </si>
  <si>
    <t>Mês 1</t>
  </si>
  <si>
    <t>Mês 2</t>
  </si>
  <si>
    <t>Mês 3</t>
  </si>
  <si>
    <t>Mês 4</t>
  </si>
  <si>
    <t>Mês 5</t>
  </si>
  <si>
    <t>Total</t>
  </si>
  <si>
    <t>Físico %</t>
  </si>
  <si>
    <t xml:space="preserve">Nome:  VANESSA MONTES MACHADO                   ENGENHEIRA CIVIL </t>
  </si>
  <si>
    <t xml:space="preserve">CREA- MG 70595/D </t>
  </si>
  <si>
    <r>
      <t>Assinatura</t>
    </r>
    <r>
      <rPr>
        <sz val="11"/>
        <color theme="1"/>
        <rFont val="Calibri"/>
        <family val="2"/>
        <scheme val="minor"/>
      </rPr>
      <t xml:space="preserve">: </t>
    </r>
  </si>
  <si>
    <t>BDI:24,18%</t>
  </si>
  <si>
    <r>
      <t xml:space="preserve">TOTAL COM   </t>
    </r>
    <r>
      <rPr>
        <b/>
        <sz val="9"/>
        <color indexed="10"/>
        <rFont val="Arial"/>
        <family val="2"/>
      </rPr>
      <t>BDI    DE 24,18%</t>
    </r>
  </si>
  <si>
    <t>MEMÓRIA DE CÁLCULO</t>
  </si>
  <si>
    <t>3.0</t>
  </si>
  <si>
    <t>ÁREA: 2X1,5M=3 M²</t>
  </si>
  <si>
    <t>ÁREA=30*0,15*0,4=2 M2</t>
  </si>
  <si>
    <t>ÁREA DE FORMA = COLUNAS:11*0,35*3*2+VIGAS:30*0,35*2=52 M2</t>
  </si>
  <si>
    <t>SAPATAS:11X1X1X0,40=4,4 M3+4X11X0,2X0,3=2,64 M3+VIGAS: 30*3*0,15*0,35=4,72 M3=TOTAL: 12 M3</t>
  </si>
  <si>
    <t>COLUNAS: 4X11X4 M=176 M+SAPATAS: 8X11X2=176 M+ VIGAS: 3*30*4=360M; TOTAL: 176+176+360=712*1,1=783 MX0,617=483 KG</t>
  </si>
  <si>
    <t>COLUNAS: (11*4)/0,15=193 PEÇAS X0,88=258 M+VIGAS: 3*30=90/0,15=600PÇX0,88=528M; TOTAL: 786*1,1=864 M*0,154=133 KG</t>
  </si>
  <si>
    <t>ÁREA DE ALVENARIA=30*3-3*30*0,35-11*0,15*3=55 M2</t>
  </si>
  <si>
    <t>ÁREA: 30*3=90 M2</t>
  </si>
  <si>
    <t>LASTRO DE BRITA=SAPATAS:11*1*1+VIGA BALDRAME:30*0,15=16M2</t>
  </si>
  <si>
    <t>VOLUME DE SAPATAS=11*1*1=11 M3</t>
  </si>
  <si>
    <r>
      <t>OBRA</t>
    </r>
    <r>
      <rPr>
        <sz val="11"/>
        <color theme="1"/>
        <rFont val="Calibri"/>
        <family val="2"/>
        <scheme val="minor"/>
      </rPr>
      <t>:   MURO DE VEDAÇÃO DO CAMPO DE FUTEBOL XV DE NOVEMBRO</t>
    </r>
  </si>
  <si>
    <t>Responsável Técnico:                                                                  Data:02/03/2026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</si>
</sst>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,###,###,##0.00"/>
    <numFmt numFmtId="165" formatCode="_(* #,##0.00_);_(* \(#,##0.00\);_(* \-??_);_(@_)"/>
    <numFmt numFmtId="166" formatCode="_(* #,##0.00_);_(* \(#,##0.00\);_(* &quot;-&quot;??_);_(@_)"/>
    <numFmt numFmtId="167" formatCode="&quot;R$&quot;\ 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3366"/>
      <name val="Times New Roman"/>
      <family val="1"/>
    </font>
    <font>
      <sz val="11"/>
      <color rgb="FF003366"/>
      <name val="Arial Narrow"/>
      <family val="2"/>
    </font>
    <font>
      <sz val="10"/>
      <color rgb="FF003366"/>
      <name val="Arial Narrow"/>
      <family val="2"/>
    </font>
    <font>
      <sz val="10"/>
      <name val="Arial"/>
      <family val="2"/>
    </font>
    <font>
      <b/>
      <sz val="14"/>
      <color indexed="8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11"/>
      <color rgb="FF003366"/>
      <name val="Arial Narrow"/>
      <family val="2"/>
    </font>
    <font>
      <b/>
      <sz val="11"/>
      <name val="Arial Narrow"/>
      <family val="2"/>
    </font>
    <font>
      <b/>
      <sz val="10"/>
      <color rgb="FF003366"/>
      <name val="Arial Narrow"/>
      <family val="2"/>
    </font>
    <font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rgb="FF000000"/>
      <name val="Calibri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7" fillId="0" borderId="0" applyFont="0" applyBorder="0" applyAlignment="0"/>
    <xf numFmtId="0" fontId="7" fillId="0" borderId="0" applyFont="0" applyBorder="0" applyAlignment="0"/>
    <xf numFmtId="164" fontId="5" fillId="0" borderId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63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3" xfId="3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4" fontId="10" fillId="0" borderId="2" xfId="3" applyNumberFormat="1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8" fillId="0" borderId="2" xfId="3" applyFont="1" applyBorder="1" applyAlignment="1">
      <alignment vertical="center" wrapText="1"/>
    </xf>
    <xf numFmtId="0" fontId="12" fillId="0" borderId="4" xfId="4" applyFont="1" applyBorder="1" applyAlignment="1">
      <alignment vertical="center"/>
    </xf>
    <xf numFmtId="0" fontId="12" fillId="0" borderId="5" xfId="4" applyFont="1" applyBorder="1" applyAlignment="1">
      <alignment vertical="center"/>
    </xf>
    <xf numFmtId="0" fontId="12" fillId="0" borderId="5" xfId="4" applyFont="1" applyBorder="1" applyAlignment="1">
      <alignment vertical="center" wrapText="1"/>
    </xf>
    <xf numFmtId="4" fontId="12" fillId="0" borderId="5" xfId="4" applyNumberFormat="1" applyFont="1" applyBorder="1" applyAlignment="1">
      <alignment vertical="center"/>
    </xf>
    <xf numFmtId="4" fontId="13" fillId="0" borderId="5" xfId="4" applyNumberFormat="1" applyFont="1" applyBorder="1" applyAlignment="1">
      <alignment vertical="center"/>
    </xf>
    <xf numFmtId="0" fontId="14" fillId="0" borderId="7" xfId="4" applyFont="1" applyBorder="1" applyAlignment="1">
      <alignment vertical="center"/>
    </xf>
    <xf numFmtId="0" fontId="12" fillId="0" borderId="4" xfId="4" applyFont="1" applyBorder="1" applyAlignment="1">
      <alignment horizontal="center" vertical="center"/>
    </xf>
    <xf numFmtId="0" fontId="14" fillId="0" borderId="5" xfId="4" applyFont="1" applyBorder="1" applyAlignment="1">
      <alignment vertical="center"/>
    </xf>
    <xf numFmtId="4" fontId="5" fillId="0" borderId="10" xfId="4" applyNumberFormat="1" applyFont="1" applyBorder="1" applyAlignment="1">
      <alignment horizontal="center" vertical="center" wrapText="1"/>
    </xf>
    <xf numFmtId="4" fontId="5" fillId="0" borderId="10" xfId="4" applyNumberFormat="1" applyFont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 wrapText="1"/>
    </xf>
    <xf numFmtId="49" fontId="15" fillId="2" borderId="10" xfId="2" applyNumberFormat="1" applyFont="1" applyFill="1" applyBorder="1" applyAlignment="1">
      <alignment horizontal="center" vertical="center" wrapText="1"/>
    </xf>
    <xf numFmtId="0" fontId="16" fillId="2" borderId="10" xfId="2" applyFont="1" applyFill="1" applyBorder="1" applyAlignment="1">
      <alignment horizontal="left" vertical="center" wrapText="1"/>
    </xf>
    <xf numFmtId="2" fontId="15" fillId="2" borderId="10" xfId="5" applyNumberFormat="1" applyFont="1" applyFill="1" applyBorder="1" applyAlignment="1" applyProtection="1">
      <alignment horizontal="center" vertical="center" wrapText="1"/>
    </xf>
    <xf numFmtId="4" fontId="15" fillId="2" borderId="10" xfId="2" applyNumberFormat="1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horizontal="center" vertical="center"/>
    </xf>
    <xf numFmtId="4" fontId="5" fillId="2" borderId="10" xfId="4" applyNumberFormat="1" applyFont="1" applyFill="1" applyBorder="1" applyAlignment="1">
      <alignment horizontal="center" vertical="center" wrapText="1"/>
    </xf>
    <xf numFmtId="4" fontId="14" fillId="2" borderId="10" xfId="4" applyNumberFormat="1" applyFont="1" applyFill="1" applyBorder="1" applyAlignment="1">
      <alignment vertical="center"/>
    </xf>
    <xf numFmtId="0" fontId="16" fillId="0" borderId="10" xfId="2" applyFont="1" applyBorder="1" applyAlignment="1">
      <alignment horizontal="center" vertical="center" wrapText="1"/>
    </xf>
    <xf numFmtId="49" fontId="16" fillId="0" borderId="10" xfId="2" applyNumberFormat="1" applyFont="1" applyBorder="1" applyAlignment="1">
      <alignment horizontal="center" vertical="center" wrapText="1"/>
    </xf>
    <xf numFmtId="0" fontId="16" fillId="0" borderId="10" xfId="2" applyFont="1" applyBorder="1" applyAlignment="1">
      <alignment horizontal="left" vertical="center" wrapText="1"/>
    </xf>
    <xf numFmtId="2" fontId="15" fillId="0" borderId="10" xfId="5" applyNumberFormat="1" applyFont="1" applyFill="1" applyBorder="1" applyAlignment="1" applyProtection="1">
      <alignment horizontal="center" vertical="center" wrapText="1"/>
    </xf>
    <xf numFmtId="4" fontId="15" fillId="0" borderId="10" xfId="2" applyNumberFormat="1" applyFont="1" applyBorder="1" applyAlignment="1">
      <alignment horizontal="center" vertical="center" wrapText="1"/>
    </xf>
    <xf numFmtId="4" fontId="14" fillId="0" borderId="10" xfId="4" applyNumberFormat="1" applyFont="1" applyBorder="1" applyAlignment="1">
      <alignment vertical="center"/>
    </xf>
    <xf numFmtId="0" fontId="15" fillId="0" borderId="10" xfId="2" applyFont="1" applyBorder="1" applyAlignment="1">
      <alignment horizontal="center" vertical="center" wrapText="1"/>
    </xf>
    <xf numFmtId="49" fontId="15" fillId="0" borderId="10" xfId="2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wrapText="1"/>
    </xf>
    <xf numFmtId="4" fontId="5" fillId="0" borderId="10" xfId="4" applyNumberFormat="1" applyFont="1" applyBorder="1" applyAlignment="1">
      <alignment vertical="center"/>
    </xf>
    <xf numFmtId="0" fontId="15" fillId="3" borderId="10" xfId="2" applyFont="1" applyFill="1" applyBorder="1" applyAlignment="1">
      <alignment horizontal="center" vertical="center" wrapText="1"/>
    </xf>
    <xf numFmtId="0" fontId="16" fillId="3" borderId="10" xfId="2" applyFont="1" applyFill="1" applyBorder="1" applyAlignment="1">
      <alignment horizontal="left" vertical="center" wrapText="1"/>
    </xf>
    <xf numFmtId="2" fontId="15" fillId="3" borderId="10" xfId="5" applyNumberFormat="1" applyFont="1" applyFill="1" applyBorder="1" applyAlignment="1" applyProtection="1">
      <alignment horizontal="center" vertical="center" wrapText="1"/>
    </xf>
    <xf numFmtId="4" fontId="15" fillId="3" borderId="10" xfId="2" applyNumberFormat="1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/>
    </xf>
    <xf numFmtId="4" fontId="14" fillId="3" borderId="10" xfId="4" applyNumberFormat="1" applyFont="1" applyFill="1" applyBorder="1" applyAlignment="1">
      <alignment vertical="center"/>
    </xf>
    <xf numFmtId="164" fontId="5" fillId="0" borderId="10" xfId="0" applyNumberFormat="1" applyFont="1" applyBorder="1" applyAlignment="1">
      <alignment horizontal="center" vertical="center"/>
    </xf>
    <xf numFmtId="0" fontId="16" fillId="3" borderId="10" xfId="2" applyFont="1" applyFill="1" applyBorder="1" applyAlignment="1">
      <alignment horizontal="center" vertical="center" wrapText="1"/>
    </xf>
    <xf numFmtId="4" fontId="16" fillId="3" borderId="10" xfId="2" applyNumberFormat="1" applyFont="1" applyFill="1" applyBorder="1" applyAlignment="1">
      <alignment horizontal="center" vertical="center" wrapText="1"/>
    </xf>
    <xf numFmtId="4" fontId="5" fillId="3" borderId="10" xfId="4" applyNumberFormat="1" applyFont="1" applyFill="1" applyBorder="1" applyAlignment="1">
      <alignment vertical="center"/>
    </xf>
    <xf numFmtId="4" fontId="16" fillId="0" borderId="10" xfId="2" applyNumberFormat="1" applyFont="1" applyBorder="1" applyAlignment="1">
      <alignment horizontal="center" vertical="center" wrapText="1"/>
    </xf>
    <xf numFmtId="0" fontId="17" fillId="0" borderId="10" xfId="0" applyFont="1" applyBorder="1"/>
    <xf numFmtId="0" fontId="15" fillId="0" borderId="10" xfId="2" applyFont="1" applyBorder="1" applyAlignment="1">
      <alignment horizontal="left" vertical="center" wrapText="1"/>
    </xf>
    <xf numFmtId="2" fontId="17" fillId="0" borderId="10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/>
    </xf>
    <xf numFmtId="2" fontId="17" fillId="0" borderId="10" xfId="0" applyNumberFormat="1" applyFont="1" applyBorder="1"/>
    <xf numFmtId="4" fontId="17" fillId="0" borderId="10" xfId="0" applyNumberFormat="1" applyFont="1" applyBorder="1" applyAlignment="1">
      <alignment vertical="center"/>
    </xf>
    <xf numFmtId="165" fontId="15" fillId="0" borderId="10" xfId="5" applyNumberFormat="1" applyFont="1" applyFill="1" applyBorder="1" applyAlignment="1" applyProtection="1">
      <alignment horizontal="center" vertical="center" wrapText="1"/>
    </xf>
    <xf numFmtId="0" fontId="17" fillId="3" borderId="10" xfId="0" applyFont="1" applyFill="1" applyBorder="1"/>
    <xf numFmtId="4" fontId="18" fillId="3" borderId="10" xfId="0" applyNumberFormat="1" applyFont="1" applyFill="1" applyBorder="1"/>
    <xf numFmtId="0" fontId="17" fillId="2" borderId="10" xfId="0" applyFont="1" applyFill="1" applyBorder="1"/>
    <xf numFmtId="0" fontId="18" fillId="2" borderId="10" xfId="0" applyFont="1" applyFill="1" applyBorder="1"/>
    <xf numFmtId="4" fontId="18" fillId="2" borderId="10" xfId="0" applyNumberFormat="1" applyFont="1" applyFill="1" applyBorder="1"/>
    <xf numFmtId="0" fontId="19" fillId="0" borderId="0" xfId="0" applyFont="1"/>
    <xf numFmtId="0" fontId="20" fillId="0" borderId="0" xfId="0" applyFont="1" applyAlignment="1">
      <alignment horizontal="center" readingOrder="1"/>
    </xf>
    <xf numFmtId="0" fontId="5" fillId="0" borderId="0" xfId="6"/>
    <xf numFmtId="0" fontId="21" fillId="0" borderId="0" xfId="0" applyFont="1" applyAlignment="1">
      <alignment horizontal="center" readingOrder="1"/>
    </xf>
    <xf numFmtId="0" fontId="14" fillId="0" borderId="14" xfId="6" applyFont="1" applyBorder="1" applyAlignment="1">
      <alignment vertical="center"/>
    </xf>
    <xf numFmtId="0" fontId="14" fillId="0" borderId="2" xfId="6" applyFont="1" applyBorder="1" applyAlignment="1">
      <alignment vertical="center"/>
    </xf>
    <xf numFmtId="43" fontId="14" fillId="0" borderId="16" xfId="1" applyFont="1" applyBorder="1" applyAlignment="1">
      <alignment horizontal="left" vertical="center"/>
    </xf>
    <xf numFmtId="0" fontId="14" fillId="4" borderId="20" xfId="6" applyFont="1" applyFill="1" applyBorder="1" applyAlignment="1">
      <alignment horizontal="center" vertical="center"/>
    </xf>
    <xf numFmtId="0" fontId="14" fillId="4" borderId="10" xfId="6" applyFont="1" applyFill="1" applyBorder="1" applyAlignment="1">
      <alignment horizontal="center" vertical="center" wrapText="1"/>
    </xf>
    <xf numFmtId="0" fontId="14" fillId="4" borderId="10" xfId="6" applyFont="1" applyFill="1" applyBorder="1" applyAlignment="1">
      <alignment horizontal="center" vertical="center"/>
    </xf>
    <xf numFmtId="0" fontId="14" fillId="4" borderId="21" xfId="6" applyFont="1" applyFill="1" applyBorder="1" applyAlignment="1">
      <alignment horizontal="center" vertical="center"/>
    </xf>
    <xf numFmtId="0" fontId="24" fillId="0" borderId="10" xfId="6" applyFont="1" applyBorder="1" applyAlignment="1">
      <alignment horizontal="center" vertical="center"/>
    </xf>
    <xf numFmtId="10" fontId="23" fillId="0" borderId="10" xfId="6" applyNumberFormat="1" applyFont="1" applyBorder="1" applyAlignment="1">
      <alignment horizontal="right" vertical="center"/>
    </xf>
    <xf numFmtId="10" fontId="23" fillId="4" borderId="21" xfId="6" applyNumberFormat="1" applyFont="1" applyFill="1" applyBorder="1" applyAlignment="1">
      <alignment vertical="center"/>
    </xf>
    <xf numFmtId="4" fontId="24" fillId="0" borderId="10" xfId="6" applyNumberFormat="1" applyFont="1" applyBorder="1" applyAlignment="1">
      <alignment horizontal="center" vertical="center"/>
    </xf>
    <xf numFmtId="43" fontId="24" fillId="0" borderId="10" xfId="1" applyFont="1" applyBorder="1" applyAlignment="1">
      <alignment horizontal="right" vertical="center"/>
    </xf>
    <xf numFmtId="0" fontId="24" fillId="0" borderId="10" xfId="6" applyFont="1" applyBorder="1" applyAlignment="1">
      <alignment horizontal="right" vertical="center"/>
    </xf>
    <xf numFmtId="4" fontId="23" fillId="4" borderId="21" xfId="6" applyNumberFormat="1" applyFont="1" applyFill="1" applyBorder="1" applyAlignment="1">
      <alignment vertical="center"/>
    </xf>
    <xf numFmtId="166" fontId="24" fillId="0" borderId="10" xfId="7" applyFont="1" applyBorder="1" applyAlignment="1">
      <alignment horizontal="right" vertical="center"/>
    </xf>
    <xf numFmtId="10" fontId="23" fillId="0" borderId="10" xfId="7" applyNumberFormat="1" applyFont="1" applyBorder="1" applyAlignment="1">
      <alignment horizontal="right" vertical="center"/>
    </xf>
    <xf numFmtId="4" fontId="24" fillId="0" borderId="10" xfId="6" applyNumberFormat="1" applyFont="1" applyBorder="1" applyAlignment="1">
      <alignment horizontal="right" vertical="center"/>
    </xf>
    <xf numFmtId="0" fontId="23" fillId="4" borderId="10" xfId="6" applyFont="1" applyFill="1" applyBorder="1" applyAlignment="1">
      <alignment horizontal="center" vertical="center"/>
    </xf>
    <xf numFmtId="10" fontId="23" fillId="4" borderId="10" xfId="8" applyNumberFormat="1" applyFont="1" applyFill="1" applyBorder="1" applyAlignment="1">
      <alignment vertical="center"/>
    </xf>
    <xf numFmtId="4" fontId="23" fillId="4" borderId="10" xfId="6" applyNumberFormat="1" applyFont="1" applyFill="1" applyBorder="1" applyAlignment="1">
      <alignment horizontal="center" vertical="center"/>
    </xf>
    <xf numFmtId="167" fontId="23" fillId="4" borderId="10" xfId="6" applyNumberFormat="1" applyFont="1" applyFill="1" applyBorder="1" applyAlignment="1">
      <alignment vertical="center"/>
    </xf>
    <xf numFmtId="0" fontId="14" fillId="0" borderId="7" xfId="6" applyFont="1" applyBorder="1" applyAlignment="1">
      <alignment horizontal="center" vertical="center"/>
    </xf>
    <xf numFmtId="0" fontId="14" fillId="0" borderId="26" xfId="6" applyFont="1" applyBorder="1" applyAlignment="1">
      <alignment horizontal="center" vertical="center"/>
    </xf>
    <xf numFmtId="0" fontId="14" fillId="0" borderId="0" xfId="6" applyFont="1" applyAlignment="1">
      <alignment horizontal="left"/>
    </xf>
    <xf numFmtId="0" fontId="14" fillId="0" borderId="29" xfId="6" applyFont="1" applyBorder="1" applyAlignment="1">
      <alignment horizontal="left"/>
    </xf>
    <xf numFmtId="0" fontId="14" fillId="0" borderId="0" xfId="6" applyFont="1" applyAlignment="1">
      <alignment horizontal="center" vertical="center"/>
    </xf>
    <xf numFmtId="0" fontId="14" fillId="0" borderId="31" xfId="6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5" fillId="0" borderId="0" xfId="6"/>
    <xf numFmtId="0" fontId="5" fillId="0" borderId="0" xfId="6" applyAlignment="1">
      <alignment horizont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4" fillId="0" borderId="6" xfId="4" applyFont="1" applyBorder="1" applyAlignment="1">
      <alignment horizontal="center" vertical="center"/>
    </xf>
    <xf numFmtId="0" fontId="14" fillId="0" borderId="7" xfId="4" applyFont="1" applyBorder="1" applyAlignment="1">
      <alignment horizontal="center" vertical="center"/>
    </xf>
    <xf numFmtId="4" fontId="8" fillId="0" borderId="6" xfId="4" applyNumberFormat="1" applyFont="1" applyBorder="1" applyAlignment="1">
      <alignment horizontal="center" vertical="center" wrapText="1"/>
    </xf>
    <xf numFmtId="4" fontId="8" fillId="0" borderId="7" xfId="4" applyNumberFormat="1" applyFont="1" applyBorder="1" applyAlignment="1">
      <alignment horizontal="center" vertical="center" wrapText="1"/>
    </xf>
    <xf numFmtId="4" fontId="8" fillId="0" borderId="8" xfId="4" applyNumberFormat="1" applyFont="1" applyBorder="1" applyAlignment="1">
      <alignment horizontal="center" vertical="center" wrapText="1"/>
    </xf>
    <xf numFmtId="4" fontId="8" fillId="0" borderId="4" xfId="4" applyNumberFormat="1" applyFont="1" applyBorder="1" applyAlignment="1">
      <alignment horizontal="center" vertical="center" wrapText="1"/>
    </xf>
    <xf numFmtId="4" fontId="8" fillId="0" borderId="5" xfId="4" applyNumberFormat="1" applyFont="1" applyBorder="1" applyAlignment="1">
      <alignment horizontal="center" vertical="center" wrapText="1"/>
    </xf>
    <xf numFmtId="4" fontId="8" fillId="0" borderId="9" xfId="4" applyNumberFormat="1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/>
    </xf>
    <xf numFmtId="0" fontId="5" fillId="0" borderId="10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9" xfId="4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left" vertical="center" wrapText="1"/>
    </xf>
    <xf numFmtId="164" fontId="5" fillId="0" borderId="2" xfId="0" applyNumberFormat="1" applyFont="1" applyBorder="1" applyAlignment="1">
      <alignment horizontal="left" vertical="center" wrapText="1"/>
    </xf>
    <xf numFmtId="164" fontId="5" fillId="0" borderId="3" xfId="0" applyNumberFormat="1" applyFont="1" applyBorder="1" applyAlignment="1">
      <alignment horizontal="left" vertical="center" wrapText="1"/>
    </xf>
    <xf numFmtId="4" fontId="5" fillId="0" borderId="1" xfId="4" applyNumberFormat="1" applyFont="1" applyBorder="1" applyAlignment="1">
      <alignment horizontal="center" vertical="center"/>
    </xf>
    <xf numFmtId="4" fontId="5" fillId="0" borderId="2" xfId="4" applyNumberFormat="1" applyFont="1" applyBorder="1" applyAlignment="1">
      <alignment horizontal="center" vertical="center"/>
    </xf>
    <xf numFmtId="4" fontId="5" fillId="0" borderId="3" xfId="4" applyNumberFormat="1" applyFont="1" applyBorder="1" applyAlignment="1">
      <alignment horizontal="center" vertical="center"/>
    </xf>
    <xf numFmtId="4" fontId="14" fillId="0" borderId="1" xfId="4" applyNumberFormat="1" applyFont="1" applyBorder="1" applyAlignment="1">
      <alignment horizontal="center" vertical="center"/>
    </xf>
    <xf numFmtId="4" fontId="14" fillId="0" borderId="2" xfId="4" applyNumberFormat="1" applyFont="1" applyBorder="1" applyAlignment="1">
      <alignment horizontal="center" vertical="center"/>
    </xf>
    <xf numFmtId="4" fontId="14" fillId="0" borderId="3" xfId="4" applyNumberFormat="1" applyFont="1" applyBorder="1" applyAlignment="1">
      <alignment horizontal="center" vertical="center"/>
    </xf>
    <xf numFmtId="0" fontId="14" fillId="4" borderId="11" xfId="6" applyFont="1" applyFill="1" applyBorder="1" applyAlignment="1">
      <alignment horizontal="center" vertical="center"/>
    </xf>
    <xf numFmtId="0" fontId="14" fillId="4" borderId="12" xfId="6" applyFont="1" applyFill="1" applyBorder="1" applyAlignment="1">
      <alignment horizontal="center" vertical="center"/>
    </xf>
    <xf numFmtId="0" fontId="14" fillId="4" borderId="13" xfId="6" applyFont="1" applyFill="1" applyBorder="1" applyAlignment="1">
      <alignment horizontal="center" vertical="center"/>
    </xf>
    <xf numFmtId="0" fontId="22" fillId="0" borderId="0" xfId="6" applyFont="1" applyAlignment="1">
      <alignment horizontal="center"/>
    </xf>
    <xf numFmtId="0" fontId="23" fillId="0" borderId="15" xfId="6" applyFont="1" applyBorder="1" applyAlignment="1">
      <alignment horizontal="center" vertical="center"/>
    </xf>
    <xf numFmtId="0" fontId="14" fillId="0" borderId="17" xfId="6" applyFont="1" applyBorder="1" applyAlignment="1">
      <alignment horizontal="left" vertical="center"/>
    </xf>
    <xf numFmtId="0" fontId="14" fillId="0" borderId="18" xfId="6" applyFont="1" applyBorder="1" applyAlignment="1">
      <alignment horizontal="left" vertical="center"/>
    </xf>
    <xf numFmtId="0" fontId="14" fillId="0" borderId="19" xfId="6" applyFont="1" applyBorder="1" applyAlignment="1">
      <alignment horizontal="left" vertical="center"/>
    </xf>
    <xf numFmtId="0" fontId="23" fillId="0" borderId="22" xfId="6" applyFont="1" applyBorder="1" applyAlignment="1">
      <alignment horizontal="left" vertical="center"/>
    </xf>
    <xf numFmtId="0" fontId="23" fillId="0" borderId="23" xfId="6" applyFont="1" applyBorder="1" applyAlignment="1">
      <alignment horizontal="left" vertical="center"/>
    </xf>
    <xf numFmtId="0" fontId="23" fillId="0" borderId="22" xfId="6" applyFont="1" applyBorder="1" applyAlignment="1">
      <alignment horizontal="left" vertical="center" wrapText="1"/>
    </xf>
    <xf numFmtId="0" fontId="23" fillId="0" borderId="24" xfId="6" applyFont="1" applyBorder="1" applyAlignment="1">
      <alignment horizontal="left" vertical="center" wrapText="1"/>
    </xf>
    <xf numFmtId="0" fontId="5" fillId="0" borderId="29" xfId="6" applyBorder="1" applyAlignment="1">
      <alignment horizontal="left" vertical="justify"/>
    </xf>
    <xf numFmtId="0" fontId="5" fillId="0" borderId="33" xfId="6" applyBorder="1" applyAlignment="1">
      <alignment horizontal="left" vertical="justify"/>
    </xf>
    <xf numFmtId="0" fontId="5" fillId="0" borderId="27" xfId="6" applyBorder="1" applyAlignment="1">
      <alignment horizontal="right"/>
    </xf>
    <xf numFmtId="0" fontId="5" fillId="0" borderId="0" xfId="6" applyAlignment="1">
      <alignment horizontal="right"/>
    </xf>
    <xf numFmtId="0" fontId="14" fillId="0" borderId="30" xfId="6" applyFont="1" applyBorder="1" applyAlignment="1">
      <alignment horizontal="left"/>
    </xf>
    <xf numFmtId="0" fontId="14" fillId="0" borderId="31" xfId="6" applyFont="1" applyBorder="1" applyAlignment="1">
      <alignment horizontal="left"/>
    </xf>
    <xf numFmtId="0" fontId="23" fillId="4" borderId="22" xfId="6" applyFont="1" applyFill="1" applyBorder="1" applyAlignment="1">
      <alignment horizontal="center" vertical="center"/>
    </xf>
    <xf numFmtId="0" fontId="23" fillId="4" borderId="24" xfId="6" applyFont="1" applyFill="1" applyBorder="1" applyAlignment="1">
      <alignment horizontal="center" vertical="center"/>
    </xf>
    <xf numFmtId="0" fontId="14" fillId="0" borderId="25" xfId="6" applyFont="1" applyBorder="1" applyAlignment="1">
      <alignment horizontal="center" vertical="center"/>
    </xf>
    <xf numFmtId="0" fontId="14" fillId="0" borderId="7" xfId="6" applyFont="1" applyBorder="1" applyAlignment="1">
      <alignment horizontal="center" vertical="center"/>
    </xf>
    <xf numFmtId="0" fontId="14" fillId="0" borderId="27" xfId="6" applyFont="1" applyBorder="1" applyAlignment="1">
      <alignment horizontal="left"/>
    </xf>
    <xf numFmtId="0" fontId="14" fillId="0" borderId="0" xfId="6" applyFont="1" applyAlignment="1">
      <alignment horizontal="left"/>
    </xf>
    <xf numFmtId="0" fontId="14" fillId="0" borderId="28" xfId="6" applyFont="1" applyBorder="1" applyAlignment="1">
      <alignment horizontal="left"/>
    </xf>
    <xf numFmtId="0" fontId="14" fillId="0" borderId="27" xfId="6" applyFont="1" applyBorder="1" applyAlignment="1">
      <alignment horizontal="left" vertical="center" wrapText="1"/>
    </xf>
    <xf numFmtId="0" fontId="14" fillId="0" borderId="0" xfId="6" applyFont="1" applyAlignment="1">
      <alignment horizontal="left" vertical="center"/>
    </xf>
    <xf numFmtId="0" fontId="14" fillId="0" borderId="0" xfId="6" applyFont="1" applyAlignment="1">
      <alignment horizontal="center" vertical="center"/>
    </xf>
    <xf numFmtId="0" fontId="14" fillId="0" borderId="28" xfId="6" applyFont="1" applyBorder="1" applyAlignment="1">
      <alignment horizontal="center" vertical="center"/>
    </xf>
    <xf numFmtId="0" fontId="14" fillId="0" borderId="31" xfId="6" applyFont="1" applyBorder="1" applyAlignment="1">
      <alignment horizontal="center" vertical="center"/>
    </xf>
    <xf numFmtId="0" fontId="14" fillId="0" borderId="32" xfId="6" applyFont="1" applyBorder="1" applyAlignment="1">
      <alignment horizontal="center" vertical="center"/>
    </xf>
  </cellXfs>
  <cellStyles count="9">
    <cellStyle name="Normal" xfId="0" builtinId="0"/>
    <cellStyle name="Normal 2 2" xfId="6" xr:uid="{DD7C19BF-D157-4F23-A5C6-CA8061ADFB62}"/>
    <cellStyle name="Normal 3" xfId="2" xr:uid="{CC23258E-712F-4B27-A4E4-85D67B35AF0B}"/>
    <cellStyle name="Normal_Orçamento Jaboticatubas CP001-2008" xfId="3" xr:uid="{3260BBD5-AAE2-464A-9C7C-77DC17397F12}"/>
    <cellStyle name="Normal_Planilha Acréscimos e Decréscimos  - Vargem Flores - FINAL" xfId="4" xr:uid="{ED9DF0AC-3CF7-4E24-8533-4476B6B1D99F}"/>
    <cellStyle name="Porcentagem 2" xfId="8" xr:uid="{06A4C950-51E9-4A29-A0B9-0F143372ECB6}"/>
    <cellStyle name="Separador de milhares 2" xfId="7" xr:uid="{5134C0E1-0E74-4206-8B5B-D3D98BDB5282}"/>
    <cellStyle name="Separador de milhares 3" xfId="5" xr:uid="{F8A0E30A-755A-485E-AA95-14DDEFE3BDE6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3D49B3C9-D088-4CBF-B333-660CD923DD80}"/>
            </a:ext>
          </a:extLst>
        </xdr:cNvPr>
        <xdr:cNvSpPr/>
      </xdr:nvSpPr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638796</xdr:colOff>
      <xdr:row>0</xdr:row>
      <xdr:rowOff>176117</xdr:rowOff>
    </xdr:from>
    <xdr:to>
      <xdr:col>2</xdr:col>
      <xdr:colOff>885804</xdr:colOff>
      <xdr:row>3</xdr:row>
      <xdr:rowOff>214217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9D5DF230-4888-4DFC-BDBD-13913F674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04" y="176117"/>
          <a:ext cx="1180244" cy="851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5AB21DA1-CD30-46A4-8E29-1D957BE939E3}"/>
            </a:ext>
          </a:extLst>
        </xdr:cNvPr>
        <xdr:cNvSpPr/>
      </xdr:nvSpPr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638796</xdr:colOff>
      <xdr:row>0</xdr:row>
      <xdr:rowOff>176117</xdr:rowOff>
    </xdr:from>
    <xdr:to>
      <xdr:col>2</xdr:col>
      <xdr:colOff>885804</xdr:colOff>
      <xdr:row>3</xdr:row>
      <xdr:rowOff>214217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F4E18465-770C-425A-BFAE-5F686B0BE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9336" y="176117"/>
          <a:ext cx="1176648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83820</xdr:rowOff>
    </xdr:from>
    <xdr:to>
      <xdr:col>0</xdr:col>
      <xdr:colOff>1249680</xdr:colOff>
      <xdr:row>3</xdr:row>
      <xdr:rowOff>68580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4097"/>
            </a:ext>
            <a:ext uri="{FF2B5EF4-FFF2-40B4-BE49-F238E27FC236}">
              <a16:creationId xmlns:a16="http://schemas.microsoft.com/office/drawing/2014/main" id="{E6431597-AA1E-4A74-96DF-49C673C9BA14}"/>
            </a:ext>
          </a:extLst>
        </xdr:cNvPr>
        <xdr:cNvSpPr/>
      </xdr:nvSpPr>
      <xdr:spPr bwMode="auto">
        <a:xfrm>
          <a:off x="266700" y="83820"/>
          <a:ext cx="98298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266700</xdr:colOff>
      <xdr:row>0</xdr:row>
      <xdr:rowOff>83820</xdr:rowOff>
    </xdr:from>
    <xdr:to>
      <xdr:col>0</xdr:col>
      <xdr:colOff>1249680</xdr:colOff>
      <xdr:row>3</xdr:row>
      <xdr:rowOff>68580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8BED18F4-289A-4A30-A300-6655C2D96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83820"/>
          <a:ext cx="98298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91CFA-286E-459A-A2BE-7B6A24A73FEE}">
  <dimension ref="A1:L37"/>
  <sheetViews>
    <sheetView zoomScale="89" zoomScaleNormal="89" workbookViewId="0">
      <pane xSplit="2" ySplit="12" topLeftCell="C16" activePane="bottomRight" state="frozen"/>
      <selection pane="topRight" activeCell="C1" sqref="C1"/>
      <selection pane="bottomLeft" activeCell="A10" sqref="A10"/>
      <selection pane="bottomRight" activeCell="C34" sqref="C34"/>
    </sheetView>
  </sheetViews>
  <sheetFormatPr defaultRowHeight="14.4" x14ac:dyDescent="0.3"/>
  <cols>
    <col min="1" max="1" width="7.44140625" customWidth="1"/>
    <col min="2" max="2" width="13.5546875" customWidth="1"/>
    <col min="3" max="3" width="54.33203125" customWidth="1"/>
    <col min="4" max="4" width="8.44140625" customWidth="1"/>
    <col min="5" max="5" width="12.5546875" customWidth="1"/>
    <col min="6" max="6" width="11.6640625" customWidth="1"/>
    <col min="7" max="7" width="12.88671875" customWidth="1"/>
    <col min="8" max="8" width="14.88671875" customWidth="1"/>
  </cols>
  <sheetData>
    <row r="1" spans="1:12" ht="29.25" customHeight="1" x14ac:dyDescent="0.3">
      <c r="A1" s="93" t="s">
        <v>0</v>
      </c>
      <c r="B1" s="93"/>
      <c r="C1" s="93"/>
      <c r="D1" s="93"/>
      <c r="E1" s="93"/>
      <c r="F1" s="93"/>
      <c r="G1" s="93"/>
      <c r="H1" s="93"/>
    </row>
    <row r="2" spans="1:12" ht="16.5" customHeight="1" x14ac:dyDescent="0.3">
      <c r="A2" s="94" t="s">
        <v>1</v>
      </c>
      <c r="B2" s="94"/>
      <c r="C2" s="94"/>
      <c r="D2" s="94"/>
      <c r="E2" s="94"/>
      <c r="F2" s="94"/>
      <c r="G2" s="94"/>
      <c r="H2" s="94"/>
    </row>
    <row r="3" spans="1:12" ht="18.75" customHeight="1" x14ac:dyDescent="0.3">
      <c r="A3" s="94" t="s">
        <v>2</v>
      </c>
      <c r="B3" s="94"/>
      <c r="C3" s="94"/>
      <c r="D3" s="94"/>
      <c r="E3" s="94"/>
      <c r="F3" s="94"/>
      <c r="G3" s="94"/>
      <c r="H3" s="94"/>
    </row>
    <row r="4" spans="1:12" ht="18.75" customHeight="1" x14ac:dyDescent="0.3">
      <c r="A4" s="1"/>
      <c r="B4" s="1"/>
      <c r="C4" s="95" t="s">
        <v>3</v>
      </c>
      <c r="D4" s="95"/>
      <c r="E4" s="95"/>
      <c r="F4" s="95"/>
      <c r="G4" s="95"/>
      <c r="H4" s="95"/>
    </row>
    <row r="5" spans="1:12" ht="18.75" customHeight="1" x14ac:dyDescent="0.3">
      <c r="A5" s="2"/>
      <c r="B5" s="96" t="s">
        <v>4</v>
      </c>
      <c r="C5" s="96"/>
      <c r="D5" s="96"/>
      <c r="E5" s="96"/>
      <c r="F5" s="96"/>
      <c r="G5" s="96"/>
      <c r="H5" s="3"/>
    </row>
    <row r="6" spans="1:12" ht="35.25" customHeight="1" x14ac:dyDescent="0.3">
      <c r="A6" s="4" t="s">
        <v>5</v>
      </c>
      <c r="B6" s="92" t="s">
        <v>6</v>
      </c>
      <c r="C6" s="92"/>
      <c r="D6" s="5"/>
      <c r="E6" s="5"/>
      <c r="F6" s="6" t="s">
        <v>7</v>
      </c>
      <c r="G6" s="7">
        <v>45992</v>
      </c>
      <c r="H6" s="3"/>
    </row>
    <row r="7" spans="1:12" ht="15.75" customHeight="1" x14ac:dyDescent="0.3">
      <c r="A7" s="99" t="s">
        <v>8</v>
      </c>
      <c r="B7" s="100"/>
      <c r="C7" s="8" t="s">
        <v>9</v>
      </c>
      <c r="D7" s="8"/>
      <c r="E7" s="8"/>
      <c r="F7" s="8" t="s">
        <v>82</v>
      </c>
      <c r="G7" s="9"/>
      <c r="H7" s="3"/>
    </row>
    <row r="8" spans="1:12" ht="15" hidden="1" x14ac:dyDescent="0.3">
      <c r="A8" s="10"/>
      <c r="B8" s="11"/>
      <c r="C8" s="12"/>
      <c r="D8" s="11"/>
      <c r="E8" s="13"/>
      <c r="F8" s="13"/>
      <c r="G8" s="13"/>
      <c r="H8" s="14" t="s">
        <v>10</v>
      </c>
    </row>
    <row r="9" spans="1:12" ht="15" hidden="1" customHeight="1" x14ac:dyDescent="0.3">
      <c r="A9" s="101"/>
      <c r="B9" s="102"/>
      <c r="C9" s="102"/>
      <c r="D9" s="15"/>
      <c r="E9" s="103"/>
      <c r="F9" s="104"/>
      <c r="G9" s="104"/>
      <c r="H9" s="105"/>
    </row>
    <row r="10" spans="1:12" ht="21" hidden="1" customHeight="1" x14ac:dyDescent="0.3">
      <c r="A10" s="16"/>
      <c r="B10" s="17"/>
      <c r="C10" s="17"/>
      <c r="D10" s="17"/>
      <c r="E10" s="106"/>
      <c r="F10" s="107"/>
      <c r="G10" s="107"/>
      <c r="H10" s="108"/>
    </row>
    <row r="11" spans="1:12" ht="26.4" x14ac:dyDescent="0.3">
      <c r="A11" s="109" t="s">
        <v>11</v>
      </c>
      <c r="B11" s="109" t="s">
        <v>12</v>
      </c>
      <c r="C11" s="109" t="s">
        <v>13</v>
      </c>
      <c r="D11" s="110" t="s">
        <v>14</v>
      </c>
      <c r="E11" s="18" t="s">
        <v>15</v>
      </c>
      <c r="F11" s="18" t="s">
        <v>16</v>
      </c>
      <c r="G11" s="18" t="s">
        <v>16</v>
      </c>
      <c r="H11" s="18" t="s">
        <v>17</v>
      </c>
    </row>
    <row r="12" spans="1:12" ht="12.75" customHeight="1" x14ac:dyDescent="0.3">
      <c r="A12" s="109"/>
      <c r="B12" s="109"/>
      <c r="C12" s="109"/>
      <c r="D12" s="110"/>
      <c r="E12" s="19" t="s">
        <v>18</v>
      </c>
      <c r="F12" s="19" t="s">
        <v>19</v>
      </c>
      <c r="G12" s="19" t="s">
        <v>20</v>
      </c>
      <c r="H12" s="19" t="s">
        <v>21</v>
      </c>
    </row>
    <row r="13" spans="1:12" ht="18" customHeight="1" x14ac:dyDescent="0.3">
      <c r="A13" s="20"/>
      <c r="B13" s="21"/>
      <c r="C13" s="22" t="s">
        <v>22</v>
      </c>
      <c r="D13" s="23"/>
      <c r="E13" s="24"/>
      <c r="F13" s="25"/>
      <c r="G13" s="26"/>
      <c r="H13" s="27"/>
    </row>
    <row r="14" spans="1:12" x14ac:dyDescent="0.3">
      <c r="A14" s="28" t="s">
        <v>23</v>
      </c>
      <c r="B14" s="29"/>
      <c r="C14" s="30" t="s">
        <v>24</v>
      </c>
      <c r="D14" s="31"/>
      <c r="E14" s="32"/>
      <c r="F14" s="33"/>
      <c r="G14" s="33"/>
      <c r="H14" s="33"/>
    </row>
    <row r="15" spans="1:12" ht="40.200000000000003" x14ac:dyDescent="0.3">
      <c r="A15" s="34" t="s">
        <v>25</v>
      </c>
      <c r="B15" s="35" t="s">
        <v>26</v>
      </c>
      <c r="C15" s="36" t="s">
        <v>27</v>
      </c>
      <c r="D15" s="31" t="s">
        <v>28</v>
      </c>
      <c r="E15" s="32">
        <v>3</v>
      </c>
      <c r="F15" s="37">
        <v>442.5</v>
      </c>
      <c r="G15" s="18">
        <f>F15*1.2418</f>
        <v>549.49649999999997</v>
      </c>
      <c r="H15" s="37">
        <f>G15*E15</f>
        <v>1648.4894999999999</v>
      </c>
    </row>
    <row r="16" spans="1:12" ht="23.4" customHeight="1" x14ac:dyDescent="0.3">
      <c r="A16" s="38"/>
      <c r="B16" s="38"/>
      <c r="C16" s="39" t="s">
        <v>29</v>
      </c>
      <c r="D16" s="40"/>
      <c r="E16" s="41"/>
      <c r="F16" s="42"/>
      <c r="G16" s="42"/>
      <c r="H16" s="43">
        <f>H15</f>
        <v>1648.4894999999999</v>
      </c>
      <c r="L16">
        <f>2.4*1.2</f>
        <v>2.88</v>
      </c>
    </row>
    <row r="17" spans="1:8" ht="19.5" customHeight="1" x14ac:dyDescent="0.3">
      <c r="A17" s="28" t="s">
        <v>30</v>
      </c>
      <c r="B17" s="28"/>
      <c r="C17" s="30" t="s">
        <v>31</v>
      </c>
      <c r="D17" s="34"/>
      <c r="E17" s="32"/>
      <c r="F17" s="44"/>
      <c r="G17" s="44"/>
      <c r="H17" s="37"/>
    </row>
    <row r="18" spans="1:8" ht="40.200000000000003" x14ac:dyDescent="0.3">
      <c r="A18" s="34" t="s">
        <v>32</v>
      </c>
      <c r="B18" s="34">
        <v>96522</v>
      </c>
      <c r="C18" s="36" t="s">
        <v>33</v>
      </c>
      <c r="D18" s="34" t="s">
        <v>34</v>
      </c>
      <c r="E18" s="32">
        <f>(11*1*1*1)</f>
        <v>11</v>
      </c>
      <c r="F18" s="44">
        <v>141.03399999999999</v>
      </c>
      <c r="G18" s="44">
        <f>F18*1.2418</f>
        <v>175.13602119999999</v>
      </c>
      <c r="H18" s="37">
        <f>G18*E18</f>
        <v>1926.4962331999998</v>
      </c>
    </row>
    <row r="19" spans="1:8" ht="40.200000000000003" x14ac:dyDescent="0.3">
      <c r="A19" s="34" t="s">
        <v>35</v>
      </c>
      <c r="B19" s="34">
        <v>96527</v>
      </c>
      <c r="C19" s="36" t="s">
        <v>36</v>
      </c>
      <c r="D19" s="34" t="s">
        <v>34</v>
      </c>
      <c r="E19" s="32">
        <v>2</v>
      </c>
      <c r="F19" s="44">
        <v>102.244</v>
      </c>
      <c r="G19" s="44">
        <f>F19*1.2418</f>
        <v>126.9665992</v>
      </c>
      <c r="H19" s="37">
        <f>G19*E19</f>
        <v>253.93319840000001</v>
      </c>
    </row>
    <row r="20" spans="1:8" x14ac:dyDescent="0.3">
      <c r="A20" s="38"/>
      <c r="B20" s="38"/>
      <c r="C20" s="39" t="s">
        <v>29</v>
      </c>
      <c r="D20" s="45"/>
      <c r="E20" s="46"/>
      <c r="F20" s="47"/>
      <c r="G20" s="47"/>
      <c r="H20" s="43">
        <f>SUM(H18:H19)</f>
        <v>2180.4294315999996</v>
      </c>
    </row>
    <row r="21" spans="1:8" x14ac:dyDescent="0.3">
      <c r="A21" s="28" t="s">
        <v>85</v>
      </c>
      <c r="B21" s="28"/>
      <c r="C21" s="30" t="s">
        <v>37</v>
      </c>
      <c r="D21" s="28"/>
      <c r="E21" s="48"/>
      <c r="F21" s="49"/>
      <c r="G21" s="49"/>
      <c r="H21" s="33"/>
    </row>
    <row r="22" spans="1:8" ht="39.6" x14ac:dyDescent="0.3">
      <c r="A22" s="34" t="s">
        <v>38</v>
      </c>
      <c r="B22" s="35" t="s">
        <v>39</v>
      </c>
      <c r="C22" s="50" t="s">
        <v>40</v>
      </c>
      <c r="D22" s="31" t="s">
        <v>28</v>
      </c>
      <c r="E22" s="32">
        <v>52</v>
      </c>
      <c r="F22" s="51">
        <v>63.660400000000003</v>
      </c>
      <c r="G22" s="51">
        <f t="shared" ref="G22:G30" si="0">F22*1.2418</f>
        <v>79.05348472</v>
      </c>
      <c r="H22" s="37">
        <f>G22*E22</f>
        <v>4110.7812054400001</v>
      </c>
    </row>
    <row r="23" spans="1:8" ht="41.4" customHeight="1" x14ac:dyDescent="0.3">
      <c r="A23" s="34" t="s">
        <v>41</v>
      </c>
      <c r="B23" s="52">
        <v>96619</v>
      </c>
      <c r="C23" s="36" t="s">
        <v>42</v>
      </c>
      <c r="D23" s="31" t="s">
        <v>43</v>
      </c>
      <c r="E23" s="32">
        <v>16</v>
      </c>
      <c r="F23" s="53">
        <v>41.533999999999999</v>
      </c>
      <c r="G23" s="51">
        <f t="shared" si="0"/>
        <v>51.576921200000001</v>
      </c>
      <c r="H23" s="37">
        <f t="shared" ref="H23:H26" si="1">G23*E23</f>
        <v>825.23073920000002</v>
      </c>
    </row>
    <row r="24" spans="1:8" ht="44.4" customHeight="1" x14ac:dyDescent="0.3">
      <c r="A24" s="34" t="s">
        <v>44</v>
      </c>
      <c r="B24" s="52">
        <v>96557</v>
      </c>
      <c r="C24" s="36" t="s">
        <v>45</v>
      </c>
      <c r="D24" s="31" t="s">
        <v>34</v>
      </c>
      <c r="E24" s="32">
        <v>12</v>
      </c>
      <c r="F24" s="54">
        <v>796.88</v>
      </c>
      <c r="G24" s="54">
        <f t="shared" si="0"/>
        <v>989.56558400000006</v>
      </c>
      <c r="H24" s="37">
        <f>G24*E24</f>
        <v>11874.787008000001</v>
      </c>
    </row>
    <row r="25" spans="1:8" ht="44.4" customHeight="1" x14ac:dyDescent="0.3">
      <c r="A25" s="34" t="s">
        <v>46</v>
      </c>
      <c r="B25" s="52">
        <v>92762</v>
      </c>
      <c r="C25" s="36" t="s">
        <v>47</v>
      </c>
      <c r="D25" s="55" t="s">
        <v>48</v>
      </c>
      <c r="E25" s="32">
        <v>483</v>
      </c>
      <c r="F25" s="54">
        <v>10.76</v>
      </c>
      <c r="G25" s="54">
        <f t="shared" si="0"/>
        <v>13.361768</v>
      </c>
      <c r="H25" s="37">
        <f t="shared" si="1"/>
        <v>6453.7339439999996</v>
      </c>
    </row>
    <row r="26" spans="1:8" ht="48.6" customHeight="1" x14ac:dyDescent="0.3">
      <c r="A26" s="34" t="s">
        <v>49</v>
      </c>
      <c r="B26" s="52">
        <v>92759</v>
      </c>
      <c r="C26" s="36" t="s">
        <v>50</v>
      </c>
      <c r="D26" s="55" t="s">
        <v>48</v>
      </c>
      <c r="E26" s="32">
        <v>133</v>
      </c>
      <c r="F26" s="54">
        <v>13.904</v>
      </c>
      <c r="G26" s="54">
        <f t="shared" si="0"/>
        <v>17.265987200000001</v>
      </c>
      <c r="H26" s="37">
        <f t="shared" si="1"/>
        <v>2296.3762976000003</v>
      </c>
    </row>
    <row r="27" spans="1:8" ht="53.4" x14ac:dyDescent="0.3">
      <c r="A27" s="34" t="s">
        <v>51</v>
      </c>
      <c r="B27" s="52">
        <v>103319</v>
      </c>
      <c r="C27" s="36" t="s">
        <v>52</v>
      </c>
      <c r="D27" s="31" t="s">
        <v>28</v>
      </c>
      <c r="E27" s="32">
        <v>55</v>
      </c>
      <c r="F27" s="54">
        <v>104.03</v>
      </c>
      <c r="G27" s="54">
        <f t="shared" si="0"/>
        <v>129.18445400000002</v>
      </c>
      <c r="H27" s="37">
        <f>E27*G27</f>
        <v>7105.1449700000012</v>
      </c>
    </row>
    <row r="28" spans="1:8" x14ac:dyDescent="0.3">
      <c r="A28" s="34" t="s">
        <v>53</v>
      </c>
      <c r="B28" s="35" t="s">
        <v>54</v>
      </c>
      <c r="C28" s="50" t="s">
        <v>55</v>
      </c>
      <c r="D28" s="55" t="s">
        <v>28</v>
      </c>
      <c r="E28" s="32">
        <f>30*3</f>
        <v>90</v>
      </c>
      <c r="F28" s="54">
        <v>7.41</v>
      </c>
      <c r="G28" s="54">
        <f t="shared" si="0"/>
        <v>9.2017380000000006</v>
      </c>
      <c r="H28" s="37">
        <f>G28*E28</f>
        <v>828.15642000000003</v>
      </c>
    </row>
    <row r="29" spans="1:8" ht="68.400000000000006" customHeight="1" x14ac:dyDescent="0.3">
      <c r="A29" s="34" t="s">
        <v>56</v>
      </c>
      <c r="B29" s="52">
        <v>104237</v>
      </c>
      <c r="C29" s="36" t="s">
        <v>57</v>
      </c>
      <c r="D29" s="55" t="s">
        <v>28</v>
      </c>
      <c r="E29" s="32">
        <f>E28</f>
        <v>90</v>
      </c>
      <c r="F29" s="54">
        <v>53.64</v>
      </c>
      <c r="G29" s="54">
        <f t="shared" si="0"/>
        <v>66.610151999999999</v>
      </c>
      <c r="H29" s="37">
        <f>G29*E29</f>
        <v>5994.9136799999997</v>
      </c>
    </row>
    <row r="30" spans="1:8" ht="30.6" customHeight="1" x14ac:dyDescent="0.3">
      <c r="A30" s="34" t="s">
        <v>58</v>
      </c>
      <c r="B30" s="52">
        <v>88489</v>
      </c>
      <c r="C30" s="36" t="s">
        <v>59</v>
      </c>
      <c r="D30" s="55" t="s">
        <v>28</v>
      </c>
      <c r="E30" s="32">
        <f>E28</f>
        <v>90</v>
      </c>
      <c r="F30" s="54">
        <v>13.12</v>
      </c>
      <c r="G30" s="54">
        <f t="shared" si="0"/>
        <v>16.292415999999999</v>
      </c>
      <c r="H30" s="37">
        <f>G30*E30</f>
        <v>1466.31744</v>
      </c>
    </row>
    <row r="31" spans="1:8" ht="17.25" customHeight="1" x14ac:dyDescent="0.3">
      <c r="A31" s="34"/>
      <c r="B31" s="29"/>
      <c r="C31" s="30"/>
      <c r="D31" s="55"/>
      <c r="E31" s="32"/>
      <c r="F31" s="54"/>
      <c r="G31" s="54"/>
      <c r="H31" s="33"/>
    </row>
    <row r="32" spans="1:8" ht="21.6" customHeight="1" x14ac:dyDescent="0.3">
      <c r="A32" s="56"/>
      <c r="B32" s="56"/>
      <c r="C32" s="39" t="s">
        <v>29</v>
      </c>
      <c r="D32" s="56"/>
      <c r="E32" s="56"/>
      <c r="F32" s="56"/>
      <c r="G32" s="56"/>
      <c r="H32" s="57">
        <f>SUM(H22:H31)</f>
        <v>40955.441704240002</v>
      </c>
    </row>
    <row r="33" spans="1:8" ht="22.2" customHeight="1" x14ac:dyDescent="0.3">
      <c r="A33" s="58"/>
      <c r="B33" s="59"/>
      <c r="C33" s="59" t="s">
        <v>60</v>
      </c>
      <c r="D33" s="59"/>
      <c r="E33" s="59"/>
      <c r="F33" s="59"/>
      <c r="G33" s="59"/>
      <c r="H33" s="60">
        <f>H32+H20+H16</f>
        <v>44784.360635840007</v>
      </c>
    </row>
    <row r="34" spans="1:8" ht="44.4" customHeight="1" x14ac:dyDescent="0.3">
      <c r="A34" s="61"/>
      <c r="B34" s="61"/>
      <c r="C34" s="61"/>
      <c r="D34" s="61"/>
      <c r="E34" s="61"/>
      <c r="F34" s="61"/>
      <c r="G34" s="61"/>
      <c r="H34" s="61"/>
    </row>
    <row r="35" spans="1:8" x14ac:dyDescent="0.3">
      <c r="A35" s="61"/>
      <c r="B35" s="62" t="s">
        <v>61</v>
      </c>
      <c r="C35" s="63"/>
      <c r="D35" s="97" t="s">
        <v>62</v>
      </c>
      <c r="E35" s="97"/>
      <c r="F35" s="97"/>
      <c r="G35" s="61"/>
      <c r="H35" s="61"/>
    </row>
    <row r="36" spans="1:8" x14ac:dyDescent="0.3">
      <c r="A36" s="61"/>
      <c r="B36" s="64" t="s">
        <v>63</v>
      </c>
      <c r="C36" s="61"/>
      <c r="D36" s="98" t="s">
        <v>64</v>
      </c>
      <c r="E36" s="98"/>
      <c r="F36" s="98"/>
      <c r="G36" s="61"/>
      <c r="H36" s="61"/>
    </row>
    <row r="37" spans="1:8" x14ac:dyDescent="0.3">
      <c r="A37" s="61"/>
      <c r="B37" s="64" t="s">
        <v>65</v>
      </c>
      <c r="C37" s="61"/>
      <c r="D37" s="98"/>
      <c r="E37" s="98"/>
      <c r="F37" s="98"/>
      <c r="G37" s="61"/>
      <c r="H37" s="61"/>
    </row>
  </sheetData>
  <mergeCells count="16">
    <mergeCell ref="D35:F35"/>
    <mergeCell ref="D36:F36"/>
    <mergeCell ref="D37:F37"/>
    <mergeCell ref="A7:B7"/>
    <mergeCell ref="A9:C9"/>
    <mergeCell ref="E9:H10"/>
    <mergeCell ref="A11:A12"/>
    <mergeCell ref="B11:B12"/>
    <mergeCell ref="C11:C12"/>
    <mergeCell ref="D11:D12"/>
    <mergeCell ref="B6:C6"/>
    <mergeCell ref="A1:H1"/>
    <mergeCell ref="A2:H2"/>
    <mergeCell ref="A3:H3"/>
    <mergeCell ref="C4:H4"/>
    <mergeCell ref="B5:G5"/>
  </mergeCells>
  <printOptions horizontalCentered="1"/>
  <pageMargins left="0.11811023622047245" right="0.11811023622047245" top="0.78740157480314965" bottom="0.78740157480314965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D7BEB-F189-483B-B30C-C721D20DE8B4}">
  <dimension ref="A1:H32"/>
  <sheetViews>
    <sheetView zoomScale="89" zoomScaleNormal="89" workbookViewId="0">
      <pane xSplit="2" ySplit="12" topLeftCell="C25" activePane="bottomRight" state="frozen"/>
      <selection pane="topRight" activeCell="C1" sqref="C1"/>
      <selection pane="bottomLeft" activeCell="A10" sqref="A10"/>
      <selection pane="bottomRight" activeCell="F16" sqref="F16:H16"/>
    </sheetView>
  </sheetViews>
  <sheetFormatPr defaultRowHeight="14.4" x14ac:dyDescent="0.3"/>
  <cols>
    <col min="1" max="1" width="7.44140625" customWidth="1"/>
    <col min="2" max="2" width="13.5546875" customWidth="1"/>
    <col min="3" max="3" width="54.33203125" customWidth="1"/>
    <col min="4" max="4" width="8.44140625" customWidth="1"/>
    <col min="5" max="5" width="12.5546875" customWidth="1"/>
    <col min="6" max="6" width="11.6640625" customWidth="1"/>
    <col min="7" max="7" width="12.88671875" customWidth="1"/>
    <col min="8" max="8" width="14.88671875" customWidth="1"/>
  </cols>
  <sheetData>
    <row r="1" spans="1:8" ht="29.25" customHeight="1" x14ac:dyDescent="0.3">
      <c r="A1" s="93" t="s">
        <v>0</v>
      </c>
      <c r="B1" s="93"/>
      <c r="C1" s="93"/>
      <c r="D1" s="93"/>
      <c r="E1" s="93"/>
      <c r="F1" s="93"/>
      <c r="G1" s="93"/>
      <c r="H1" s="93"/>
    </row>
    <row r="2" spans="1:8" ht="16.5" customHeight="1" x14ac:dyDescent="0.3">
      <c r="A2" s="94" t="s">
        <v>1</v>
      </c>
      <c r="B2" s="94"/>
      <c r="C2" s="94"/>
      <c r="D2" s="94"/>
      <c r="E2" s="94"/>
      <c r="F2" s="94"/>
      <c r="G2" s="94"/>
      <c r="H2" s="94"/>
    </row>
    <row r="3" spans="1:8" ht="18.75" customHeight="1" x14ac:dyDescent="0.3">
      <c r="A3" s="94" t="s">
        <v>2</v>
      </c>
      <c r="B3" s="94"/>
      <c r="C3" s="94"/>
      <c r="D3" s="94"/>
      <c r="E3" s="94"/>
      <c r="F3" s="94"/>
      <c r="G3" s="94"/>
      <c r="H3" s="94"/>
    </row>
    <row r="4" spans="1:8" ht="18.75" customHeight="1" x14ac:dyDescent="0.3">
      <c r="A4" s="1"/>
      <c r="B4" s="1"/>
      <c r="C4" s="95" t="s">
        <v>3</v>
      </c>
      <c r="D4" s="95"/>
      <c r="E4" s="95"/>
      <c r="F4" s="95"/>
      <c r="G4" s="95"/>
      <c r="H4" s="95"/>
    </row>
    <row r="5" spans="1:8" ht="18.75" customHeight="1" x14ac:dyDescent="0.3">
      <c r="A5" s="2"/>
      <c r="B5" s="96" t="s">
        <v>84</v>
      </c>
      <c r="C5" s="96"/>
      <c r="D5" s="96"/>
      <c r="E5" s="96"/>
      <c r="F5" s="96"/>
      <c r="G5" s="96"/>
      <c r="H5" s="3"/>
    </row>
    <row r="6" spans="1:8" ht="35.25" customHeight="1" x14ac:dyDescent="0.3">
      <c r="A6" s="4" t="s">
        <v>5</v>
      </c>
      <c r="B6" s="92" t="s">
        <v>6</v>
      </c>
      <c r="C6" s="92"/>
      <c r="D6" s="5"/>
      <c r="E6" s="5"/>
      <c r="F6" s="6" t="s">
        <v>7</v>
      </c>
      <c r="G6" s="7">
        <v>46083</v>
      </c>
      <c r="H6" s="3"/>
    </row>
    <row r="7" spans="1:8" ht="15.75" customHeight="1" x14ac:dyDescent="0.3">
      <c r="A7" s="99" t="s">
        <v>8</v>
      </c>
      <c r="B7" s="100"/>
      <c r="C7" s="8" t="s">
        <v>9</v>
      </c>
      <c r="D7" s="8"/>
      <c r="E7" s="8"/>
      <c r="F7" s="8" t="s">
        <v>82</v>
      </c>
      <c r="G7" s="9"/>
      <c r="H7" s="3"/>
    </row>
    <row r="8" spans="1:8" ht="15" hidden="1" x14ac:dyDescent="0.3">
      <c r="A8" s="10"/>
      <c r="B8" s="11"/>
      <c r="C8" s="12"/>
      <c r="D8" s="11"/>
      <c r="E8" s="13"/>
      <c r="F8" s="13"/>
      <c r="G8" s="13"/>
      <c r="H8" s="14" t="s">
        <v>10</v>
      </c>
    </row>
    <row r="9" spans="1:8" ht="15" hidden="1" customHeight="1" x14ac:dyDescent="0.3">
      <c r="A9" s="101"/>
      <c r="B9" s="102"/>
      <c r="C9" s="102"/>
      <c r="D9" s="15"/>
      <c r="E9" s="103"/>
      <c r="F9" s="104"/>
      <c r="G9" s="104"/>
      <c r="H9" s="105"/>
    </row>
    <row r="10" spans="1:8" ht="21" hidden="1" customHeight="1" x14ac:dyDescent="0.3">
      <c r="A10" s="16"/>
      <c r="B10" s="17"/>
      <c r="C10" s="17"/>
      <c r="D10" s="17"/>
      <c r="E10" s="106"/>
      <c r="F10" s="107"/>
      <c r="G10" s="107"/>
      <c r="H10" s="108"/>
    </row>
    <row r="11" spans="1:8" x14ac:dyDescent="0.3">
      <c r="A11" s="109" t="s">
        <v>11</v>
      </c>
      <c r="B11" s="109" t="s">
        <v>12</v>
      </c>
      <c r="C11" s="109" t="s">
        <v>13</v>
      </c>
      <c r="D11" s="110" t="s">
        <v>14</v>
      </c>
      <c r="E11" s="18" t="s">
        <v>15</v>
      </c>
      <c r="F11" s="111" t="s">
        <v>13</v>
      </c>
      <c r="G11" s="112"/>
      <c r="H11" s="113"/>
    </row>
    <row r="12" spans="1:8" ht="12.75" customHeight="1" x14ac:dyDescent="0.3">
      <c r="A12" s="109"/>
      <c r="B12" s="109"/>
      <c r="C12" s="109"/>
      <c r="D12" s="110"/>
      <c r="E12" s="19" t="s">
        <v>18</v>
      </c>
      <c r="F12" s="114"/>
      <c r="G12" s="115"/>
      <c r="H12" s="116"/>
    </row>
    <row r="13" spans="1:8" ht="18" customHeight="1" x14ac:dyDescent="0.3">
      <c r="A13" s="20"/>
      <c r="B13" s="21"/>
      <c r="C13" s="22" t="s">
        <v>22</v>
      </c>
      <c r="D13" s="23"/>
      <c r="E13" s="24"/>
      <c r="F13" s="120"/>
      <c r="G13" s="121"/>
      <c r="H13" s="122"/>
    </row>
    <row r="14" spans="1:8" x14ac:dyDescent="0.3">
      <c r="A14" s="28" t="s">
        <v>23</v>
      </c>
      <c r="B14" s="29"/>
      <c r="C14" s="30" t="s">
        <v>24</v>
      </c>
      <c r="D14" s="31"/>
      <c r="E14" s="32"/>
      <c r="F14" s="129"/>
      <c r="G14" s="130"/>
      <c r="H14" s="131"/>
    </row>
    <row r="15" spans="1:8" ht="40.200000000000003" x14ac:dyDescent="0.3">
      <c r="A15" s="34" t="s">
        <v>25</v>
      </c>
      <c r="B15" s="35" t="s">
        <v>26</v>
      </c>
      <c r="C15" s="36" t="s">
        <v>27</v>
      </c>
      <c r="D15" s="31" t="s">
        <v>28</v>
      </c>
      <c r="E15" s="32">
        <v>3</v>
      </c>
      <c r="F15" s="126" t="s">
        <v>86</v>
      </c>
      <c r="G15" s="127"/>
      <c r="H15" s="128"/>
    </row>
    <row r="16" spans="1:8" ht="19.5" customHeight="1" x14ac:dyDescent="0.3">
      <c r="A16" s="28" t="s">
        <v>30</v>
      </c>
      <c r="B16" s="28"/>
      <c r="C16" s="30" t="s">
        <v>31</v>
      </c>
      <c r="D16" s="34"/>
      <c r="E16" s="32"/>
      <c r="F16" s="117"/>
      <c r="G16" s="118"/>
      <c r="H16" s="119"/>
    </row>
    <row r="17" spans="1:8" ht="40.200000000000003" x14ac:dyDescent="0.3">
      <c r="A17" s="34" t="s">
        <v>32</v>
      </c>
      <c r="B17" s="34">
        <v>96522</v>
      </c>
      <c r="C17" s="36" t="s">
        <v>33</v>
      </c>
      <c r="D17" s="34" t="s">
        <v>34</v>
      </c>
      <c r="E17" s="32">
        <f>(11*1*1*1)</f>
        <v>11</v>
      </c>
      <c r="F17" s="117" t="s">
        <v>95</v>
      </c>
      <c r="G17" s="118"/>
      <c r="H17" s="119"/>
    </row>
    <row r="18" spans="1:8" ht="40.200000000000003" x14ac:dyDescent="0.3">
      <c r="A18" s="34" t="s">
        <v>35</v>
      </c>
      <c r="B18" s="34">
        <v>96527</v>
      </c>
      <c r="C18" s="36" t="s">
        <v>36</v>
      </c>
      <c r="D18" s="34" t="s">
        <v>34</v>
      </c>
      <c r="E18" s="32">
        <v>2</v>
      </c>
      <c r="F18" s="117" t="s">
        <v>87</v>
      </c>
      <c r="G18" s="118"/>
      <c r="H18" s="119"/>
    </row>
    <row r="19" spans="1:8" x14ac:dyDescent="0.3">
      <c r="A19" s="28" t="s">
        <v>85</v>
      </c>
      <c r="B19" s="28"/>
      <c r="C19" s="30" t="s">
        <v>37</v>
      </c>
      <c r="D19" s="28"/>
      <c r="E19" s="48"/>
      <c r="F19" s="117"/>
      <c r="G19" s="118"/>
      <c r="H19" s="119"/>
    </row>
    <row r="20" spans="1:8" ht="39.6" x14ac:dyDescent="0.3">
      <c r="A20" s="34" t="s">
        <v>38</v>
      </c>
      <c r="B20" s="35" t="s">
        <v>39</v>
      </c>
      <c r="C20" s="50" t="s">
        <v>40</v>
      </c>
      <c r="D20" s="31" t="s">
        <v>28</v>
      </c>
      <c r="E20" s="32">
        <v>52</v>
      </c>
      <c r="F20" s="123" t="s">
        <v>88</v>
      </c>
      <c r="G20" s="124"/>
      <c r="H20" s="125"/>
    </row>
    <row r="21" spans="1:8" ht="41.4" customHeight="1" x14ac:dyDescent="0.3">
      <c r="A21" s="34" t="s">
        <v>41</v>
      </c>
      <c r="B21" s="52">
        <v>96619</v>
      </c>
      <c r="C21" s="36" t="s">
        <v>42</v>
      </c>
      <c r="D21" s="31" t="s">
        <v>43</v>
      </c>
      <c r="E21" s="32">
        <v>16</v>
      </c>
      <c r="F21" s="123" t="s">
        <v>94</v>
      </c>
      <c r="G21" s="124"/>
      <c r="H21" s="125"/>
    </row>
    <row r="22" spans="1:8" ht="44.4" customHeight="1" x14ac:dyDescent="0.3">
      <c r="A22" s="34" t="s">
        <v>44</v>
      </c>
      <c r="B22" s="52">
        <v>96557</v>
      </c>
      <c r="C22" s="36" t="s">
        <v>45</v>
      </c>
      <c r="D22" s="31" t="s">
        <v>34</v>
      </c>
      <c r="E22" s="32">
        <v>12</v>
      </c>
      <c r="F22" s="123" t="s">
        <v>89</v>
      </c>
      <c r="G22" s="124"/>
      <c r="H22" s="125"/>
    </row>
    <row r="23" spans="1:8" ht="44.4" customHeight="1" x14ac:dyDescent="0.3">
      <c r="A23" s="34" t="s">
        <v>46</v>
      </c>
      <c r="B23" s="52">
        <v>92762</v>
      </c>
      <c r="C23" s="36" t="s">
        <v>47</v>
      </c>
      <c r="D23" s="55" t="s">
        <v>48</v>
      </c>
      <c r="E23" s="32">
        <v>483</v>
      </c>
      <c r="F23" s="123" t="s">
        <v>90</v>
      </c>
      <c r="G23" s="124"/>
      <c r="H23" s="125"/>
    </row>
    <row r="24" spans="1:8" ht="58.2" customHeight="1" x14ac:dyDescent="0.3">
      <c r="A24" s="34" t="s">
        <v>49</v>
      </c>
      <c r="B24" s="52">
        <v>92759</v>
      </c>
      <c r="C24" s="36" t="s">
        <v>50</v>
      </c>
      <c r="D24" s="55" t="s">
        <v>48</v>
      </c>
      <c r="E24" s="32">
        <v>133</v>
      </c>
      <c r="F24" s="123" t="s">
        <v>91</v>
      </c>
      <c r="G24" s="124"/>
      <c r="H24" s="125"/>
    </row>
    <row r="25" spans="1:8" ht="53.4" x14ac:dyDescent="0.3">
      <c r="A25" s="34" t="s">
        <v>51</v>
      </c>
      <c r="B25" s="52">
        <v>103319</v>
      </c>
      <c r="C25" s="36" t="s">
        <v>52</v>
      </c>
      <c r="D25" s="31" t="s">
        <v>28</v>
      </c>
      <c r="E25" s="32">
        <v>55</v>
      </c>
      <c r="F25" s="123" t="s">
        <v>92</v>
      </c>
      <c r="G25" s="124"/>
      <c r="H25" s="125"/>
    </row>
    <row r="26" spans="1:8" x14ac:dyDescent="0.3">
      <c r="A26" s="34" t="s">
        <v>53</v>
      </c>
      <c r="B26" s="35" t="s">
        <v>54</v>
      </c>
      <c r="C26" s="50" t="s">
        <v>55</v>
      </c>
      <c r="D26" s="55" t="s">
        <v>28</v>
      </c>
      <c r="E26" s="32">
        <f>30*3</f>
        <v>90</v>
      </c>
      <c r="F26" s="117" t="s">
        <v>93</v>
      </c>
      <c r="G26" s="118"/>
      <c r="H26" s="119"/>
    </row>
    <row r="27" spans="1:8" ht="78" customHeight="1" x14ac:dyDescent="0.3">
      <c r="A27" s="34" t="s">
        <v>56</v>
      </c>
      <c r="B27" s="52">
        <v>104237</v>
      </c>
      <c r="C27" s="36" t="s">
        <v>57</v>
      </c>
      <c r="D27" s="55" t="s">
        <v>28</v>
      </c>
      <c r="E27" s="32">
        <f>E26</f>
        <v>90</v>
      </c>
      <c r="F27" s="117" t="s">
        <v>93</v>
      </c>
      <c r="G27" s="118"/>
      <c r="H27" s="119"/>
    </row>
    <row r="28" spans="1:8" ht="30.6" customHeight="1" x14ac:dyDescent="0.3">
      <c r="A28" s="34" t="s">
        <v>58</v>
      </c>
      <c r="B28" s="52">
        <v>88489</v>
      </c>
      <c r="C28" s="36" t="s">
        <v>59</v>
      </c>
      <c r="D28" s="55" t="s">
        <v>28</v>
      </c>
      <c r="E28" s="32">
        <f>E26</f>
        <v>90</v>
      </c>
      <c r="F28" s="117" t="s">
        <v>93</v>
      </c>
      <c r="G28" s="118"/>
      <c r="H28" s="119"/>
    </row>
    <row r="29" spans="1:8" ht="44.4" customHeight="1" x14ac:dyDescent="0.3">
      <c r="A29" s="61"/>
      <c r="B29" s="61"/>
      <c r="C29" s="61"/>
      <c r="D29" s="61"/>
      <c r="E29" s="61"/>
      <c r="F29" s="61"/>
      <c r="G29" s="61"/>
      <c r="H29" s="61"/>
    </row>
    <row r="30" spans="1:8" x14ac:dyDescent="0.3">
      <c r="A30" s="61"/>
      <c r="B30" s="62" t="s">
        <v>61</v>
      </c>
      <c r="C30" s="63"/>
      <c r="D30" s="97" t="s">
        <v>62</v>
      </c>
      <c r="E30" s="97"/>
      <c r="F30" s="97"/>
      <c r="G30" s="61"/>
      <c r="H30" s="61"/>
    </row>
    <row r="31" spans="1:8" x14ac:dyDescent="0.3">
      <c r="A31" s="61"/>
      <c r="B31" s="64" t="s">
        <v>63</v>
      </c>
      <c r="C31" s="61"/>
      <c r="D31" s="98" t="s">
        <v>64</v>
      </c>
      <c r="E31" s="98"/>
      <c r="F31" s="98"/>
      <c r="G31" s="61"/>
      <c r="H31" s="61"/>
    </row>
    <row r="32" spans="1:8" x14ac:dyDescent="0.3">
      <c r="A32" s="61"/>
      <c r="B32" s="64" t="s">
        <v>65</v>
      </c>
      <c r="C32" s="61"/>
      <c r="D32" s="98"/>
      <c r="E32" s="98"/>
      <c r="F32" s="98"/>
      <c r="G32" s="61"/>
      <c r="H32" s="61"/>
    </row>
  </sheetData>
  <mergeCells count="33">
    <mergeCell ref="F15:H15"/>
    <mergeCell ref="F14:H14"/>
    <mergeCell ref="F24:H24"/>
    <mergeCell ref="F25:H25"/>
    <mergeCell ref="D30:F30"/>
    <mergeCell ref="D31:F31"/>
    <mergeCell ref="D32:F32"/>
    <mergeCell ref="F11:H12"/>
    <mergeCell ref="F16:H16"/>
    <mergeCell ref="F17:H17"/>
    <mergeCell ref="F18:H18"/>
    <mergeCell ref="F19:H19"/>
    <mergeCell ref="F13:H13"/>
    <mergeCell ref="F20:H20"/>
    <mergeCell ref="F21:H21"/>
    <mergeCell ref="F22:H22"/>
    <mergeCell ref="F23:H23"/>
    <mergeCell ref="F26:H26"/>
    <mergeCell ref="F27:H27"/>
    <mergeCell ref="F28:H28"/>
    <mergeCell ref="A7:B7"/>
    <mergeCell ref="A9:C9"/>
    <mergeCell ref="E9:H10"/>
    <mergeCell ref="A11:A12"/>
    <mergeCell ref="B11:B12"/>
    <mergeCell ref="C11:C12"/>
    <mergeCell ref="D11:D12"/>
    <mergeCell ref="B6:C6"/>
    <mergeCell ref="A1:H1"/>
    <mergeCell ref="A2:H2"/>
    <mergeCell ref="A3:H3"/>
    <mergeCell ref="C4:H4"/>
    <mergeCell ref="B5:G5"/>
  </mergeCells>
  <phoneticPr fontId="26" type="noConversion"/>
  <printOptions horizontalCentered="1"/>
  <pageMargins left="0.11811023622047245" right="0.11811023622047245" top="0.78740157480314965" bottom="0.78740157480314965" header="0.31496062992125984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9B56-44B2-46CE-A890-A29606E60C60}">
  <dimension ref="A1:H22"/>
  <sheetViews>
    <sheetView tabSelected="1" workbookViewId="0">
      <selection activeCell="J9" sqref="J9"/>
    </sheetView>
  </sheetViews>
  <sheetFormatPr defaultRowHeight="14.4" x14ac:dyDescent="0.3"/>
  <cols>
    <col min="1" max="1" width="39.109375" customWidth="1"/>
    <col min="2" max="2" width="12.44140625" customWidth="1"/>
    <col min="3" max="3" width="12.33203125" customWidth="1"/>
    <col min="4" max="7" width="11.88671875" customWidth="1"/>
    <col min="8" max="8" width="13.33203125" customWidth="1"/>
  </cols>
  <sheetData>
    <row r="1" spans="1:8" ht="20.399999999999999" x14ac:dyDescent="0.3">
      <c r="A1" s="93" t="s">
        <v>0</v>
      </c>
      <c r="B1" s="93"/>
      <c r="C1" s="93"/>
      <c r="D1" s="93"/>
      <c r="E1" s="93"/>
      <c r="F1" s="93"/>
      <c r="G1" s="93"/>
      <c r="H1" s="93"/>
    </row>
    <row r="2" spans="1:8" x14ac:dyDescent="0.3">
      <c r="A2" s="94" t="s">
        <v>1</v>
      </c>
      <c r="B2" s="94"/>
      <c r="C2" s="94"/>
      <c r="D2" s="94"/>
      <c r="E2" s="94"/>
      <c r="F2" s="94"/>
      <c r="G2" s="94"/>
      <c r="H2" s="94"/>
    </row>
    <row r="3" spans="1:8" x14ac:dyDescent="0.3">
      <c r="A3" s="94" t="s">
        <v>2</v>
      </c>
      <c r="B3" s="94"/>
      <c r="C3" s="94"/>
      <c r="D3" s="94"/>
      <c r="E3" s="94"/>
      <c r="F3" s="94"/>
      <c r="G3" s="94"/>
      <c r="H3" s="94"/>
    </row>
    <row r="4" spans="1:8" x14ac:dyDescent="0.3">
      <c r="A4" s="95" t="s">
        <v>3</v>
      </c>
      <c r="B4" s="95"/>
      <c r="C4" s="95"/>
      <c r="D4" s="95"/>
      <c r="E4" s="95"/>
      <c r="F4" s="95"/>
      <c r="G4" s="95"/>
      <c r="H4" s="95"/>
    </row>
    <row r="5" spans="1:8" ht="16.2" thickBot="1" x14ac:dyDescent="0.35">
      <c r="A5" s="135" t="s">
        <v>66</v>
      </c>
      <c r="B5" s="135"/>
      <c r="C5" s="135"/>
      <c r="D5" s="135"/>
      <c r="E5" s="135"/>
      <c r="F5" s="135"/>
      <c r="G5" s="135"/>
      <c r="H5" s="135"/>
    </row>
    <row r="6" spans="1:8" x14ac:dyDescent="0.3">
      <c r="A6" s="132" t="s">
        <v>67</v>
      </c>
      <c r="B6" s="133"/>
      <c r="C6" s="133"/>
      <c r="D6" s="133"/>
      <c r="E6" s="133"/>
      <c r="F6" s="133"/>
      <c r="G6" s="133"/>
      <c r="H6" s="134"/>
    </row>
    <row r="7" spans="1:8" ht="15" thickBot="1" x14ac:dyDescent="0.35">
      <c r="A7" s="65" t="s">
        <v>68</v>
      </c>
      <c r="B7" s="66"/>
      <c r="C7" s="66"/>
      <c r="D7" s="136" t="s">
        <v>69</v>
      </c>
      <c r="E7" s="136"/>
      <c r="F7" s="136"/>
      <c r="G7" s="136"/>
      <c r="H7" s="67">
        <f>B17</f>
        <v>44784.360635840007</v>
      </c>
    </row>
    <row r="8" spans="1:8" ht="15" thickBot="1" x14ac:dyDescent="0.35">
      <c r="A8" s="137" t="s">
        <v>96</v>
      </c>
      <c r="B8" s="138"/>
      <c r="C8" s="138"/>
      <c r="D8" s="138"/>
      <c r="E8" s="138"/>
      <c r="F8" s="138"/>
      <c r="G8" s="138"/>
      <c r="H8" s="139"/>
    </row>
    <row r="9" spans="1:8" ht="26.4" x14ac:dyDescent="0.3">
      <c r="A9" s="68" t="s">
        <v>70</v>
      </c>
      <c r="B9" s="69" t="s">
        <v>71</v>
      </c>
      <c r="C9" s="70" t="s">
        <v>72</v>
      </c>
      <c r="D9" s="70" t="s">
        <v>73</v>
      </c>
      <c r="E9" s="70" t="s">
        <v>74</v>
      </c>
      <c r="F9" s="70" t="s">
        <v>75</v>
      </c>
      <c r="G9" s="70" t="s">
        <v>76</v>
      </c>
      <c r="H9" s="71" t="s">
        <v>77</v>
      </c>
    </row>
    <row r="10" spans="1:8" x14ac:dyDescent="0.3">
      <c r="A10" s="140" t="str">
        <f>'MURO CAMPO DO VX'!C14</f>
        <v>INSTALAÇÕES INICIAIS DA OBRA</v>
      </c>
      <c r="B10" s="72" t="s">
        <v>78</v>
      </c>
      <c r="C10" s="73">
        <v>1</v>
      </c>
      <c r="D10" s="73"/>
      <c r="E10" s="73"/>
      <c r="F10" s="73"/>
      <c r="G10" s="73"/>
      <c r="H10" s="74">
        <f>C10+D10</f>
        <v>1</v>
      </c>
    </row>
    <row r="11" spans="1:8" x14ac:dyDescent="0.3">
      <c r="A11" s="141"/>
      <c r="B11" s="75">
        <f>'MURO CAMPO DO VX'!H16</f>
        <v>1648.4894999999999</v>
      </c>
      <c r="C11" s="76">
        <f>C10*B11</f>
        <v>1648.4894999999999</v>
      </c>
      <c r="D11" s="77"/>
      <c r="E11" s="77"/>
      <c r="F11" s="77"/>
      <c r="G11" s="77"/>
      <c r="H11" s="78">
        <f>C11</f>
        <v>1648.4894999999999</v>
      </c>
    </row>
    <row r="12" spans="1:8" x14ac:dyDescent="0.3">
      <c r="A12" s="142" t="str">
        <f>'MURO CAMPO DO VX'!C17</f>
        <v>MOVIMENTO EM TERRA</v>
      </c>
      <c r="B12" s="72" t="s">
        <v>78</v>
      </c>
      <c r="C12" s="73">
        <v>1</v>
      </c>
      <c r="D12" s="73"/>
      <c r="E12" s="73"/>
      <c r="F12" s="73"/>
      <c r="G12" s="73"/>
      <c r="H12" s="74">
        <f>C12+D12+E12</f>
        <v>1</v>
      </c>
    </row>
    <row r="13" spans="1:8" x14ac:dyDescent="0.3">
      <c r="A13" s="143"/>
      <c r="B13" s="75">
        <f>'MURO CAMPO DO VX'!H20</f>
        <v>2180.4294315999996</v>
      </c>
      <c r="C13" s="79">
        <f>C12*B13</f>
        <v>2180.4294315999996</v>
      </c>
      <c r="D13" s="79"/>
      <c r="E13" s="79"/>
      <c r="F13" s="79">
        <f>F12*D13</f>
        <v>0</v>
      </c>
      <c r="G13" s="79"/>
      <c r="H13" s="78">
        <f>C13+D13+E13</f>
        <v>2180.4294315999996</v>
      </c>
    </row>
    <row r="14" spans="1:8" x14ac:dyDescent="0.3">
      <c r="A14" s="142" t="str">
        <f>'MURO CAMPO DO VX'!C21</f>
        <v>ESTRUTURA DO MURO</v>
      </c>
      <c r="B14" s="72" t="s">
        <v>78</v>
      </c>
      <c r="C14" s="80">
        <v>0.5</v>
      </c>
      <c r="D14" s="80">
        <v>0.5</v>
      </c>
      <c r="E14" s="80"/>
      <c r="F14" s="80"/>
      <c r="G14" s="80"/>
      <c r="H14" s="74">
        <f>C14+D14</f>
        <v>1</v>
      </c>
    </row>
    <row r="15" spans="1:8" x14ac:dyDescent="0.3">
      <c r="A15" s="143"/>
      <c r="B15" s="75">
        <f>'MURO CAMPO DO VX'!H32</f>
        <v>40955.441704240002</v>
      </c>
      <c r="C15" s="79">
        <f>C14*B15</f>
        <v>20477.720852120001</v>
      </c>
      <c r="D15" s="81">
        <f>D14*B15</f>
        <v>20477.720852120001</v>
      </c>
      <c r="E15" s="81"/>
      <c r="F15" s="81"/>
      <c r="G15" s="81"/>
      <c r="H15" s="78">
        <f>C15+D15+E15</f>
        <v>40955.441704240002</v>
      </c>
    </row>
    <row r="16" spans="1:8" x14ac:dyDescent="0.3">
      <c r="A16" s="150" t="s">
        <v>83</v>
      </c>
      <c r="B16" s="82" t="s">
        <v>78</v>
      </c>
      <c r="C16" s="83">
        <f>C17/B17</f>
        <v>0.54274839338150327</v>
      </c>
      <c r="D16" s="83">
        <f>D17/B17</f>
        <v>0.45725160661849662</v>
      </c>
      <c r="E16" s="83"/>
      <c r="F16" s="83"/>
      <c r="G16" s="83"/>
      <c r="H16" s="74">
        <f>C16+D16+E16+F16+G16</f>
        <v>0.99999999999999989</v>
      </c>
    </row>
    <row r="17" spans="1:8" x14ac:dyDescent="0.3">
      <c r="A17" s="151"/>
      <c r="B17" s="84">
        <f>B15+B13+B11</f>
        <v>44784.360635840007</v>
      </c>
      <c r="C17" s="85">
        <f>C15+C13+C11</f>
        <v>24306.639783720002</v>
      </c>
      <c r="D17" s="85">
        <f>D15</f>
        <v>20477.720852120001</v>
      </c>
      <c r="E17" s="85"/>
      <c r="F17" s="85"/>
      <c r="G17" s="85"/>
      <c r="H17" s="78">
        <f>C17+D17+E17+F17+G17</f>
        <v>44784.360635839999</v>
      </c>
    </row>
    <row r="18" spans="1:8" x14ac:dyDescent="0.3">
      <c r="A18" s="152"/>
      <c r="B18" s="153"/>
      <c r="C18" s="153"/>
      <c r="D18" s="153"/>
      <c r="E18" s="86"/>
      <c r="F18" s="86"/>
      <c r="G18" s="86"/>
      <c r="H18" s="87"/>
    </row>
    <row r="19" spans="1:8" ht="23.25" customHeight="1" x14ac:dyDescent="0.3">
      <c r="A19" s="154" t="s">
        <v>97</v>
      </c>
      <c r="B19" s="155"/>
      <c r="C19" s="155"/>
      <c r="D19" s="156"/>
      <c r="E19" s="88"/>
      <c r="F19" s="88"/>
      <c r="G19" s="88"/>
      <c r="H19" s="89"/>
    </row>
    <row r="20" spans="1:8" ht="29.25" customHeight="1" x14ac:dyDescent="0.3">
      <c r="A20" s="157" t="s">
        <v>79</v>
      </c>
      <c r="B20" s="158"/>
      <c r="C20" s="159"/>
      <c r="D20" s="160"/>
      <c r="E20" s="90"/>
      <c r="F20" s="90"/>
      <c r="G20" s="90"/>
      <c r="H20" s="144"/>
    </row>
    <row r="21" spans="1:8" x14ac:dyDescent="0.3">
      <c r="A21" s="146" t="s">
        <v>80</v>
      </c>
      <c r="B21" s="147"/>
      <c r="C21" s="159"/>
      <c r="D21" s="160"/>
      <c r="E21" s="90"/>
      <c r="F21" s="90"/>
      <c r="G21" s="90"/>
      <c r="H21" s="144"/>
    </row>
    <row r="22" spans="1:8" ht="15" thickBot="1" x14ac:dyDescent="0.35">
      <c r="A22" s="148" t="s">
        <v>81</v>
      </c>
      <c r="B22" s="149"/>
      <c r="C22" s="161"/>
      <c r="D22" s="162"/>
      <c r="E22" s="91"/>
      <c r="F22" s="91"/>
      <c r="G22" s="91"/>
      <c r="H22" s="145"/>
    </row>
  </sheetData>
  <mergeCells count="19">
    <mergeCell ref="H20:H22"/>
    <mergeCell ref="A21:B21"/>
    <mergeCell ref="A22:B22"/>
    <mergeCell ref="A16:A17"/>
    <mergeCell ref="A18:D18"/>
    <mergeCell ref="A19:D19"/>
    <mergeCell ref="A20:B20"/>
    <mergeCell ref="C20:D22"/>
    <mergeCell ref="D7:G7"/>
    <mergeCell ref="A8:H8"/>
    <mergeCell ref="A10:A11"/>
    <mergeCell ref="A12:A13"/>
    <mergeCell ref="A14:A15"/>
    <mergeCell ref="A6:H6"/>
    <mergeCell ref="A1:H1"/>
    <mergeCell ref="A2:H2"/>
    <mergeCell ref="A3:H3"/>
    <mergeCell ref="A4:H4"/>
    <mergeCell ref="A5:H5"/>
  </mergeCells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MURO CAMPO DO VX</vt:lpstr>
      <vt:lpstr>memória de cálculo</vt:lpstr>
      <vt:lpstr>CRONOGRAMA</vt:lpstr>
      <vt:lpstr>'memória de cálculo'!Area_de_impressao</vt:lpstr>
      <vt:lpstr>'MURO CAMPO DO VX'!Area_de_impressao</vt:lpstr>
      <vt:lpstr>'memória de cálculo'!Titulos_de_impressao</vt:lpstr>
      <vt:lpstr>'MURO CAMPO DO VX'!Titulos_de_impressao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ENGENHARIA</cp:lastModifiedBy>
  <cp:lastPrinted>2026-03-02T17:22:00Z</cp:lastPrinted>
  <dcterms:created xsi:type="dcterms:W3CDTF">2026-03-02T12:35:32Z</dcterms:created>
  <dcterms:modified xsi:type="dcterms:W3CDTF">2026-03-02T17:25:05Z</dcterms:modified>
</cp:coreProperties>
</file>