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drawings/drawing9.xml" ContentType="application/vnd.openxmlformats-officedocument.drawing+xml"/>
  <Override PartName="/xl/embeddings/oleObject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00\dados_pml\Engenharia\LARANJAL\2023\REFORMA CAMPO DO XV\REVISÃO\Nova pasta\"/>
    </mc:Choice>
  </mc:AlternateContent>
  <xr:revisionPtr revIDLastSave="0" documentId="13_ncr:1_{9B71EFBC-B0E2-4E25-B09D-E6AEC898AFA6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CPU 01" sheetId="8" r:id="rId1"/>
    <sheet name="CPU 02" sheetId="9" r:id="rId2"/>
    <sheet name="CPU 03" sheetId="10" r:id="rId3"/>
    <sheet name="CPU 04" sheetId="12" r:id="rId4"/>
    <sheet name="CPU 05" sheetId="13" r:id="rId5"/>
    <sheet name="COTAÇÃO" sheetId="7" r:id="rId6"/>
    <sheet name="Planilha Orcamentaria" sheetId="5" r:id="rId7"/>
    <sheet name="MEMÓRIA DE CÁLCULO" sheetId="14" r:id="rId8"/>
    <sheet name="CRONOGRAMA PADRÃO" sheetId="11" r:id="rId9"/>
  </sheets>
  <externalReferences>
    <externalReference r:id="rId10"/>
    <externalReference r:id="rId11"/>
  </externalReferences>
  <definedNames>
    <definedName name="AREA" localSheetId="5">#REF!</definedName>
    <definedName name="AREA" localSheetId="1">#REF!</definedName>
    <definedName name="AREA" localSheetId="2">#REF!</definedName>
    <definedName name="AREA" localSheetId="3">#REF!</definedName>
    <definedName name="AREA" localSheetId="4">#REF!</definedName>
    <definedName name="AREA" localSheetId="7">#REF!</definedName>
    <definedName name="AREA">#REF!</definedName>
    <definedName name="_xlnm.Print_Area" localSheetId="5">COTAÇÃO!$A$1:$N$29</definedName>
    <definedName name="_xlnm.Print_Area" localSheetId="0">'CPU 01'!$A$1:$K$23</definedName>
    <definedName name="_xlnm.Print_Area" localSheetId="7">'MEMÓRIA DE CÁLCULO'!$A$1:$H$56</definedName>
    <definedName name="_xlnm.Print_Area" localSheetId="6">'Planilha Orcamentaria'!$A$1:$H$59</definedName>
    <definedName name="ASDERR" localSheetId="1">#REF!</definedName>
    <definedName name="ASDERR" localSheetId="2">#REF!</definedName>
    <definedName name="ASDERR" localSheetId="3">#REF!</definedName>
    <definedName name="ASDERR" localSheetId="4">#REF!</definedName>
    <definedName name="ASDERR" localSheetId="7">#REF!</definedName>
    <definedName name="ASDERR">#REF!</definedName>
    <definedName name="BDI" localSheetId="5">#REF!</definedName>
    <definedName name="BDI" localSheetId="1">#REF!</definedName>
    <definedName name="BDI" localSheetId="2">#REF!</definedName>
    <definedName name="BDI" localSheetId="3">#REF!</definedName>
    <definedName name="BDI" localSheetId="4">#REF!</definedName>
    <definedName name="BDI" localSheetId="8">#REF!</definedName>
    <definedName name="BDI" localSheetId="7">#REF!</definedName>
    <definedName name="BDI">#REF!</definedName>
    <definedName name="P.1" localSheetId="5">#REF!</definedName>
    <definedName name="P.1" localSheetId="1">#REF!</definedName>
    <definedName name="P.1" localSheetId="2">#REF!</definedName>
    <definedName name="P.1" localSheetId="3">#REF!</definedName>
    <definedName name="P.1" localSheetId="4">#REF!</definedName>
    <definedName name="P.1" localSheetId="8">#REF!</definedName>
    <definedName name="P.1" localSheetId="7">#REF!</definedName>
    <definedName name="P.1">#REF!</definedName>
    <definedName name="P.10" localSheetId="5">#REF!</definedName>
    <definedName name="P.10" localSheetId="1">#REF!</definedName>
    <definedName name="P.10" localSheetId="2">#REF!</definedName>
    <definedName name="P.10" localSheetId="3">#REF!</definedName>
    <definedName name="P.10" localSheetId="4">#REF!</definedName>
    <definedName name="P.10" localSheetId="8">#REF!</definedName>
    <definedName name="P.10" localSheetId="7">#REF!</definedName>
    <definedName name="P.10">#REF!</definedName>
    <definedName name="P.11" localSheetId="5">#REF!</definedName>
    <definedName name="P.11" localSheetId="1">#REF!</definedName>
    <definedName name="P.11" localSheetId="2">#REF!</definedName>
    <definedName name="P.11" localSheetId="3">#REF!</definedName>
    <definedName name="P.11" localSheetId="4">#REF!</definedName>
    <definedName name="P.11" localSheetId="8">#REF!</definedName>
    <definedName name="P.11" localSheetId="7">#REF!</definedName>
    <definedName name="P.11">#REF!</definedName>
    <definedName name="P.12" localSheetId="5">#REF!</definedName>
    <definedName name="P.12" localSheetId="1">#REF!</definedName>
    <definedName name="P.12" localSheetId="2">#REF!</definedName>
    <definedName name="P.12" localSheetId="3">#REF!</definedName>
    <definedName name="P.12" localSheetId="4">#REF!</definedName>
    <definedName name="P.12" localSheetId="8">#REF!</definedName>
    <definedName name="P.12" localSheetId="7">#REF!</definedName>
    <definedName name="P.12">#REF!</definedName>
    <definedName name="P.13" localSheetId="5">#REF!</definedName>
    <definedName name="P.13" localSheetId="1">#REF!</definedName>
    <definedName name="P.13" localSheetId="2">#REF!</definedName>
    <definedName name="P.13" localSheetId="3">#REF!</definedName>
    <definedName name="P.13" localSheetId="4">#REF!</definedName>
    <definedName name="P.13" localSheetId="8">#REF!</definedName>
    <definedName name="P.13" localSheetId="7">#REF!</definedName>
    <definedName name="P.13">#REF!</definedName>
    <definedName name="P.14" localSheetId="5">#REF!</definedName>
    <definedName name="P.14" localSheetId="1">#REF!</definedName>
    <definedName name="P.14" localSheetId="2">#REF!</definedName>
    <definedName name="P.14" localSheetId="3">#REF!</definedName>
    <definedName name="P.14" localSheetId="4">#REF!</definedName>
    <definedName name="P.14" localSheetId="8">#REF!</definedName>
    <definedName name="P.14" localSheetId="7">#REF!</definedName>
    <definedName name="P.14">#REF!</definedName>
    <definedName name="P.15" localSheetId="5">#REF!</definedName>
    <definedName name="P.15" localSheetId="1">#REF!</definedName>
    <definedName name="P.15" localSheetId="2">#REF!</definedName>
    <definedName name="P.15" localSheetId="3">#REF!</definedName>
    <definedName name="P.15" localSheetId="4">#REF!</definedName>
    <definedName name="P.15" localSheetId="8">#REF!</definedName>
    <definedName name="P.15" localSheetId="7">#REF!</definedName>
    <definedName name="P.15">#REF!</definedName>
    <definedName name="P.2" localSheetId="5">#REF!</definedName>
    <definedName name="P.2" localSheetId="1">#REF!</definedName>
    <definedName name="P.2" localSheetId="2">#REF!</definedName>
    <definedName name="P.2" localSheetId="3">#REF!</definedName>
    <definedName name="P.2" localSheetId="4">#REF!</definedName>
    <definedName name="P.2" localSheetId="8">#REF!</definedName>
    <definedName name="P.2" localSheetId="7">#REF!</definedName>
    <definedName name="P.2">#REF!</definedName>
    <definedName name="P.3" localSheetId="5">#REF!</definedName>
    <definedName name="P.3" localSheetId="1">#REF!</definedName>
    <definedName name="P.3" localSheetId="2">#REF!</definedName>
    <definedName name="P.3" localSheetId="3">#REF!</definedName>
    <definedName name="P.3" localSheetId="4">#REF!</definedName>
    <definedName name="P.3" localSheetId="8">#REF!</definedName>
    <definedName name="P.3" localSheetId="7">#REF!</definedName>
    <definedName name="P.3">#REF!</definedName>
    <definedName name="P.4" localSheetId="5">#REF!</definedName>
    <definedName name="P.4" localSheetId="1">#REF!</definedName>
    <definedName name="P.4" localSheetId="2">#REF!</definedName>
    <definedName name="P.4" localSheetId="3">#REF!</definedName>
    <definedName name="P.4" localSheetId="4">#REF!</definedName>
    <definedName name="P.4" localSheetId="8">#REF!</definedName>
    <definedName name="P.4" localSheetId="7">#REF!</definedName>
    <definedName name="P.4">#REF!</definedName>
    <definedName name="P.5" localSheetId="5">#REF!</definedName>
    <definedName name="P.5" localSheetId="1">#REF!</definedName>
    <definedName name="P.5" localSheetId="2">#REF!</definedName>
    <definedName name="P.5" localSheetId="3">#REF!</definedName>
    <definedName name="P.5" localSheetId="4">#REF!</definedName>
    <definedName name="P.5" localSheetId="8">#REF!</definedName>
    <definedName name="P.5" localSheetId="7">#REF!</definedName>
    <definedName name="P.5">#REF!</definedName>
    <definedName name="P.6" localSheetId="5">#REF!</definedName>
    <definedName name="P.6" localSheetId="1">#REF!</definedName>
    <definedName name="P.6" localSheetId="2">#REF!</definedName>
    <definedName name="P.6" localSheetId="3">#REF!</definedName>
    <definedName name="P.6" localSheetId="4">#REF!</definedName>
    <definedName name="P.6" localSheetId="8">#REF!</definedName>
    <definedName name="P.6" localSheetId="7">#REF!</definedName>
    <definedName name="P.6">#REF!</definedName>
    <definedName name="P.7" localSheetId="5">#REF!</definedName>
    <definedName name="P.7" localSheetId="1">#REF!</definedName>
    <definedName name="P.7" localSheetId="2">#REF!</definedName>
    <definedName name="P.7" localSheetId="3">#REF!</definedName>
    <definedName name="P.7" localSheetId="4">#REF!</definedName>
    <definedName name="P.7" localSheetId="8">#REF!</definedName>
    <definedName name="P.7" localSheetId="7">#REF!</definedName>
    <definedName name="P.7">#REF!</definedName>
    <definedName name="P.8" localSheetId="5">#REF!</definedName>
    <definedName name="P.8" localSheetId="1">#REF!</definedName>
    <definedName name="P.8" localSheetId="2">#REF!</definedName>
    <definedName name="P.8" localSheetId="3">#REF!</definedName>
    <definedName name="P.8" localSheetId="4">#REF!</definedName>
    <definedName name="P.8" localSheetId="8">#REF!</definedName>
    <definedName name="P.8" localSheetId="7">#REF!</definedName>
    <definedName name="P.8">#REF!</definedName>
    <definedName name="P.9" localSheetId="5">#REF!</definedName>
    <definedName name="P.9" localSheetId="1">#REF!</definedName>
    <definedName name="P.9" localSheetId="2">#REF!</definedName>
    <definedName name="P.9" localSheetId="3">#REF!</definedName>
    <definedName name="P.9" localSheetId="4">#REF!</definedName>
    <definedName name="P.9" localSheetId="8">#REF!</definedName>
    <definedName name="P.9" localSheetId="7">#REF!</definedName>
    <definedName name="P.9">#REF!</definedName>
    <definedName name="PP1.1" localSheetId="5">#REF!</definedName>
    <definedName name="PP1.1" localSheetId="1">#REF!</definedName>
    <definedName name="PP1.1" localSheetId="2">#REF!</definedName>
    <definedName name="PP1.1" localSheetId="3">#REF!</definedName>
    <definedName name="PP1.1" localSheetId="4">#REF!</definedName>
    <definedName name="PP1.1" localSheetId="8">#REF!</definedName>
    <definedName name="PP1.1" localSheetId="7">#REF!</definedName>
    <definedName name="PP1.1">#REF!</definedName>
    <definedName name="PP1.10" localSheetId="5">#REF!</definedName>
    <definedName name="PP1.10" localSheetId="1">#REF!</definedName>
    <definedName name="PP1.10" localSheetId="2">#REF!</definedName>
    <definedName name="PP1.10" localSheetId="3">#REF!</definedName>
    <definedName name="PP1.10" localSheetId="4">#REF!</definedName>
    <definedName name="PP1.10" localSheetId="8">#REF!</definedName>
    <definedName name="PP1.10" localSheetId="7">#REF!</definedName>
    <definedName name="PP1.10">#REF!</definedName>
    <definedName name="PP1.11" localSheetId="5">#REF!</definedName>
    <definedName name="PP1.11" localSheetId="1">#REF!</definedName>
    <definedName name="PP1.11" localSheetId="2">#REF!</definedName>
    <definedName name="PP1.11" localSheetId="3">#REF!</definedName>
    <definedName name="PP1.11" localSheetId="4">#REF!</definedName>
    <definedName name="PP1.11" localSheetId="8">#REF!</definedName>
    <definedName name="PP1.11" localSheetId="7">#REF!</definedName>
    <definedName name="PP1.11">#REF!</definedName>
    <definedName name="PP1.12" localSheetId="5">#REF!</definedName>
    <definedName name="PP1.12" localSheetId="1">#REF!</definedName>
    <definedName name="PP1.12" localSheetId="2">#REF!</definedName>
    <definedName name="PP1.12" localSheetId="3">#REF!</definedName>
    <definedName name="PP1.12" localSheetId="4">#REF!</definedName>
    <definedName name="PP1.12" localSheetId="8">#REF!</definedName>
    <definedName name="PP1.12" localSheetId="7">#REF!</definedName>
    <definedName name="PP1.12">#REF!</definedName>
    <definedName name="PP1.13" localSheetId="5">#REF!</definedName>
    <definedName name="PP1.13" localSheetId="1">#REF!</definedName>
    <definedName name="PP1.13" localSheetId="2">#REF!</definedName>
    <definedName name="PP1.13" localSheetId="3">#REF!</definedName>
    <definedName name="PP1.13" localSheetId="4">#REF!</definedName>
    <definedName name="PP1.13" localSheetId="8">#REF!</definedName>
    <definedName name="PP1.13" localSheetId="7">#REF!</definedName>
    <definedName name="PP1.13">#REF!</definedName>
    <definedName name="PP1.14" localSheetId="5">#REF!</definedName>
    <definedName name="PP1.14" localSheetId="1">#REF!</definedName>
    <definedName name="PP1.14" localSheetId="2">#REF!</definedName>
    <definedName name="PP1.14" localSheetId="3">#REF!</definedName>
    <definedName name="PP1.14" localSheetId="4">#REF!</definedName>
    <definedName name="PP1.14" localSheetId="8">#REF!</definedName>
    <definedName name="PP1.14" localSheetId="7">#REF!</definedName>
    <definedName name="PP1.14">#REF!</definedName>
    <definedName name="PP1.15" localSheetId="5">#REF!</definedName>
    <definedName name="PP1.15" localSheetId="1">#REF!</definedName>
    <definedName name="PP1.15" localSheetId="2">#REF!</definedName>
    <definedName name="PP1.15" localSheetId="3">#REF!</definedName>
    <definedName name="PP1.15" localSheetId="4">#REF!</definedName>
    <definedName name="PP1.15" localSheetId="8">#REF!</definedName>
    <definedName name="PP1.15" localSheetId="7">#REF!</definedName>
    <definedName name="PP1.15">#REF!</definedName>
    <definedName name="PP1.2" localSheetId="5">#REF!</definedName>
    <definedName name="PP1.2" localSheetId="1">#REF!</definedName>
    <definedName name="PP1.2" localSheetId="2">#REF!</definedName>
    <definedName name="PP1.2" localSheetId="3">#REF!</definedName>
    <definedName name="PP1.2" localSheetId="4">#REF!</definedName>
    <definedName name="PP1.2" localSheetId="8">#REF!</definedName>
    <definedName name="PP1.2" localSheetId="7">#REF!</definedName>
    <definedName name="PP1.2">#REF!</definedName>
    <definedName name="PP1.3" localSheetId="5">#REF!</definedName>
    <definedName name="PP1.3" localSheetId="1">#REF!</definedName>
    <definedName name="PP1.3" localSheetId="2">#REF!</definedName>
    <definedName name="PP1.3" localSheetId="3">#REF!</definedName>
    <definedName name="PP1.3" localSheetId="4">#REF!</definedName>
    <definedName name="PP1.3" localSheetId="8">#REF!</definedName>
    <definedName name="PP1.3" localSheetId="7">#REF!</definedName>
    <definedName name="PP1.3">#REF!</definedName>
    <definedName name="PP1.4" localSheetId="5">#REF!</definedName>
    <definedName name="PP1.4" localSheetId="1">#REF!</definedName>
    <definedName name="PP1.4" localSheetId="2">#REF!</definedName>
    <definedName name="PP1.4" localSheetId="3">#REF!</definedName>
    <definedName name="PP1.4" localSheetId="4">#REF!</definedName>
    <definedName name="PP1.4" localSheetId="8">#REF!</definedName>
    <definedName name="PP1.4" localSheetId="7">#REF!</definedName>
    <definedName name="PP1.4">#REF!</definedName>
    <definedName name="PP1.5" localSheetId="5">#REF!</definedName>
    <definedName name="PP1.5" localSheetId="1">#REF!</definedName>
    <definedName name="PP1.5" localSheetId="2">#REF!</definedName>
    <definedName name="PP1.5" localSheetId="3">#REF!</definedName>
    <definedName name="PP1.5" localSheetId="4">#REF!</definedName>
    <definedName name="PP1.5" localSheetId="8">#REF!</definedName>
    <definedName name="PP1.5" localSheetId="7">#REF!</definedName>
    <definedName name="PP1.5">#REF!</definedName>
    <definedName name="PP1.6" localSheetId="5">#REF!</definedName>
    <definedName name="PP1.6" localSheetId="1">#REF!</definedName>
    <definedName name="PP1.6" localSheetId="2">#REF!</definedName>
    <definedName name="PP1.6" localSheetId="3">#REF!</definedName>
    <definedName name="PP1.6" localSheetId="4">#REF!</definedName>
    <definedName name="PP1.6" localSheetId="8">#REF!</definedName>
    <definedName name="PP1.6" localSheetId="7">#REF!</definedName>
    <definedName name="PP1.6">#REF!</definedName>
    <definedName name="PP1.7" localSheetId="5">#REF!</definedName>
    <definedName name="PP1.7" localSheetId="1">#REF!</definedName>
    <definedName name="PP1.7" localSheetId="2">#REF!</definedName>
    <definedName name="PP1.7" localSheetId="3">#REF!</definedName>
    <definedName name="PP1.7" localSheetId="4">#REF!</definedName>
    <definedName name="PP1.7" localSheetId="8">#REF!</definedName>
    <definedName name="PP1.7" localSheetId="7">#REF!</definedName>
    <definedName name="PP1.7">#REF!</definedName>
    <definedName name="PP1.8" localSheetId="5">#REF!</definedName>
    <definedName name="PP1.8" localSheetId="1">#REF!</definedName>
    <definedName name="PP1.8" localSheetId="2">#REF!</definedName>
    <definedName name="PP1.8" localSheetId="3">#REF!</definedName>
    <definedName name="PP1.8" localSheetId="4">#REF!</definedName>
    <definedName name="PP1.8" localSheetId="8">#REF!</definedName>
    <definedName name="PP1.8" localSheetId="7">#REF!</definedName>
    <definedName name="PP1.8">#REF!</definedName>
    <definedName name="PP1.9" localSheetId="5">#REF!</definedName>
    <definedName name="PP1.9" localSheetId="1">#REF!</definedName>
    <definedName name="PP1.9" localSheetId="2">#REF!</definedName>
    <definedName name="PP1.9" localSheetId="3">#REF!</definedName>
    <definedName name="PP1.9" localSheetId="4">#REF!</definedName>
    <definedName name="PP1.9" localSheetId="8">#REF!</definedName>
    <definedName name="PP1.9" localSheetId="7">#REF!</definedName>
    <definedName name="PP1.9">#REF!</definedName>
    <definedName name="T.1" localSheetId="5">#REF!</definedName>
    <definedName name="T.1" localSheetId="1">#REF!</definedName>
    <definedName name="T.1" localSheetId="2">#REF!</definedName>
    <definedName name="T.1" localSheetId="3">#REF!</definedName>
    <definedName name="T.1" localSheetId="4">#REF!</definedName>
    <definedName name="T.1" localSheetId="8">#REF!</definedName>
    <definedName name="T.1" localSheetId="7">#REF!</definedName>
    <definedName name="T.1">#REF!</definedName>
    <definedName name="T.10" localSheetId="5">#REF!</definedName>
    <definedName name="T.10" localSheetId="1">#REF!</definedName>
    <definedName name="T.10" localSheetId="2">#REF!</definedName>
    <definedName name="T.10" localSheetId="3">#REF!</definedName>
    <definedName name="T.10" localSheetId="4">#REF!</definedName>
    <definedName name="T.10" localSheetId="8">#REF!</definedName>
    <definedName name="T.10" localSheetId="7">#REF!</definedName>
    <definedName name="T.10">#REF!</definedName>
    <definedName name="T.11" localSheetId="5">#REF!</definedName>
    <definedName name="T.11" localSheetId="1">#REF!</definedName>
    <definedName name="T.11" localSheetId="2">#REF!</definedName>
    <definedName name="T.11" localSheetId="3">#REF!</definedName>
    <definedName name="T.11" localSheetId="4">#REF!</definedName>
    <definedName name="T.11" localSheetId="8">#REF!</definedName>
    <definedName name="T.11" localSheetId="7">#REF!</definedName>
    <definedName name="T.11">#REF!</definedName>
    <definedName name="T.12" localSheetId="5">#REF!</definedName>
    <definedName name="T.12" localSheetId="1">#REF!</definedName>
    <definedName name="T.12" localSheetId="2">#REF!</definedName>
    <definedName name="T.12" localSheetId="3">#REF!</definedName>
    <definedName name="T.12" localSheetId="4">#REF!</definedName>
    <definedName name="T.12" localSheetId="8">#REF!</definedName>
    <definedName name="T.12" localSheetId="7">#REF!</definedName>
    <definedName name="T.12">#REF!</definedName>
    <definedName name="T.13" localSheetId="5">#REF!</definedName>
    <definedName name="T.13" localSheetId="1">#REF!</definedName>
    <definedName name="T.13" localSheetId="2">#REF!</definedName>
    <definedName name="T.13" localSheetId="3">#REF!</definedName>
    <definedName name="T.13" localSheetId="4">#REF!</definedName>
    <definedName name="T.13" localSheetId="8">#REF!</definedName>
    <definedName name="T.13" localSheetId="7">#REF!</definedName>
    <definedName name="T.13">#REF!</definedName>
    <definedName name="T.14" localSheetId="5">#REF!</definedName>
    <definedName name="T.14" localSheetId="1">#REF!</definedName>
    <definedName name="T.14" localSheetId="2">#REF!</definedName>
    <definedName name="T.14" localSheetId="3">#REF!</definedName>
    <definedName name="T.14" localSheetId="4">#REF!</definedName>
    <definedName name="T.14" localSheetId="8">#REF!</definedName>
    <definedName name="T.14" localSheetId="7">#REF!</definedName>
    <definedName name="T.14">#REF!</definedName>
    <definedName name="T.15" localSheetId="5">#REF!</definedName>
    <definedName name="T.15" localSheetId="1">#REF!</definedName>
    <definedName name="T.15" localSheetId="2">#REF!</definedName>
    <definedName name="T.15" localSheetId="3">#REF!</definedName>
    <definedName name="T.15" localSheetId="4">#REF!</definedName>
    <definedName name="T.15" localSheetId="8">#REF!</definedName>
    <definedName name="T.15" localSheetId="7">#REF!</definedName>
    <definedName name="T.15">#REF!</definedName>
    <definedName name="T.2" localSheetId="5">#REF!</definedName>
    <definedName name="T.2" localSheetId="1">#REF!</definedName>
    <definedName name="T.2" localSheetId="2">#REF!</definedName>
    <definedName name="T.2" localSheetId="3">#REF!</definedName>
    <definedName name="T.2" localSheetId="4">#REF!</definedName>
    <definedName name="T.2" localSheetId="8">#REF!</definedName>
    <definedName name="T.2" localSheetId="7">#REF!</definedName>
    <definedName name="T.2">#REF!</definedName>
    <definedName name="T.3" localSheetId="5">#REF!</definedName>
    <definedName name="T.3" localSheetId="1">#REF!</definedName>
    <definedName name="T.3" localSheetId="2">#REF!</definedName>
    <definedName name="T.3" localSheetId="3">#REF!</definedName>
    <definedName name="T.3" localSheetId="4">#REF!</definedName>
    <definedName name="T.3" localSheetId="8">#REF!</definedName>
    <definedName name="T.3" localSheetId="7">#REF!</definedName>
    <definedName name="T.3">#REF!</definedName>
    <definedName name="T.4" localSheetId="5">#REF!</definedName>
    <definedName name="T.4" localSheetId="1">#REF!</definedName>
    <definedName name="T.4" localSheetId="2">#REF!</definedName>
    <definedName name="T.4" localSheetId="3">#REF!</definedName>
    <definedName name="T.4" localSheetId="4">#REF!</definedName>
    <definedName name="T.4" localSheetId="8">#REF!</definedName>
    <definedName name="T.4" localSheetId="7">#REF!</definedName>
    <definedName name="T.4">#REF!</definedName>
    <definedName name="T.5" localSheetId="5">#REF!</definedName>
    <definedName name="T.5" localSheetId="1">#REF!</definedName>
    <definedName name="T.5" localSheetId="2">#REF!</definedName>
    <definedName name="T.5" localSheetId="3">#REF!</definedName>
    <definedName name="T.5" localSheetId="4">#REF!</definedName>
    <definedName name="T.5" localSheetId="8">#REF!</definedName>
    <definedName name="T.5" localSheetId="7">#REF!</definedName>
    <definedName name="T.5">#REF!</definedName>
    <definedName name="T.6" localSheetId="5">#REF!</definedName>
    <definedName name="T.6" localSheetId="1">#REF!</definedName>
    <definedName name="T.6" localSheetId="2">#REF!</definedName>
    <definedName name="T.6" localSheetId="3">#REF!</definedName>
    <definedName name="T.6" localSheetId="4">#REF!</definedName>
    <definedName name="T.6" localSheetId="8">#REF!</definedName>
    <definedName name="T.6" localSheetId="7">#REF!</definedName>
    <definedName name="T.6">#REF!</definedName>
    <definedName name="T.7" localSheetId="5">#REF!</definedName>
    <definedName name="T.7" localSheetId="1">#REF!</definedName>
    <definedName name="T.7" localSheetId="2">#REF!</definedName>
    <definedName name="T.7" localSheetId="3">#REF!</definedName>
    <definedName name="T.7" localSheetId="4">#REF!</definedName>
    <definedName name="T.7" localSheetId="8">#REF!</definedName>
    <definedName name="T.7" localSheetId="7">#REF!</definedName>
    <definedName name="T.7">#REF!</definedName>
    <definedName name="T.8" localSheetId="5">#REF!</definedName>
    <definedName name="T.8" localSheetId="1">#REF!</definedName>
    <definedName name="T.8" localSheetId="2">#REF!</definedName>
    <definedName name="T.8" localSheetId="3">#REF!</definedName>
    <definedName name="T.8" localSheetId="4">#REF!</definedName>
    <definedName name="T.8" localSheetId="8">#REF!</definedName>
    <definedName name="T.8" localSheetId="7">#REF!</definedName>
    <definedName name="T.8">#REF!</definedName>
    <definedName name="T.9" localSheetId="5">#REF!</definedName>
    <definedName name="T.9" localSheetId="1">#REF!</definedName>
    <definedName name="T.9" localSheetId="2">#REF!</definedName>
    <definedName name="T.9" localSheetId="3">#REF!</definedName>
    <definedName name="T.9" localSheetId="4">#REF!</definedName>
    <definedName name="T.9" localSheetId="8">#REF!</definedName>
    <definedName name="T.9" localSheetId="7">#REF!</definedName>
    <definedName name="T.9">#REF!</definedName>
    <definedName name="TOT.P" localSheetId="5">#REF!</definedName>
    <definedName name="TOT.P" localSheetId="1">#REF!</definedName>
    <definedName name="TOT.P" localSheetId="2">#REF!</definedName>
    <definedName name="TOT.P" localSheetId="3">#REF!</definedName>
    <definedName name="TOT.P" localSheetId="4">#REF!</definedName>
    <definedName name="TOT.P" localSheetId="8">#REF!</definedName>
    <definedName name="TOT.P" localSheetId="7">#REF!</definedName>
    <definedName name="TOT.P">#REF!</definedName>
    <definedName name="TOT1.P" localSheetId="5">#REF!</definedName>
    <definedName name="TOT1.P" localSheetId="1">#REF!</definedName>
    <definedName name="TOT1.P" localSheetId="2">#REF!</definedName>
    <definedName name="TOT1.P" localSheetId="3">#REF!</definedName>
    <definedName name="TOT1.P" localSheetId="4">#REF!</definedName>
    <definedName name="TOT1.P" localSheetId="8">#REF!</definedName>
    <definedName name="TOT1.P" localSheetId="7">#REF!</definedName>
    <definedName name="TOT1.P">#REF!</definedName>
    <definedName name="TT.1" localSheetId="5">#REF!</definedName>
    <definedName name="TT.1" localSheetId="1">#REF!</definedName>
    <definedName name="TT.1" localSheetId="2">#REF!</definedName>
    <definedName name="TT.1" localSheetId="3">#REF!</definedName>
    <definedName name="TT.1" localSheetId="4">#REF!</definedName>
    <definedName name="TT.1" localSheetId="8">#REF!</definedName>
    <definedName name="TT.1" localSheetId="7">#REF!</definedName>
    <definedName name="TT.1">#REF!</definedName>
    <definedName name="TT.10" localSheetId="5">#REF!</definedName>
    <definedName name="TT.10" localSheetId="1">#REF!</definedName>
    <definedName name="TT.10" localSheetId="2">#REF!</definedName>
    <definedName name="TT.10" localSheetId="3">#REF!</definedName>
    <definedName name="TT.10" localSheetId="4">#REF!</definedName>
    <definedName name="TT.10" localSheetId="8">#REF!</definedName>
    <definedName name="TT.10" localSheetId="7">#REF!</definedName>
    <definedName name="TT.10">#REF!</definedName>
    <definedName name="TT.11" localSheetId="5">#REF!</definedName>
    <definedName name="TT.11" localSheetId="1">#REF!</definedName>
    <definedName name="TT.11" localSheetId="2">#REF!</definedName>
    <definedName name="TT.11" localSheetId="3">#REF!</definedName>
    <definedName name="TT.11" localSheetId="4">#REF!</definedName>
    <definedName name="TT.11" localSheetId="8">#REF!</definedName>
    <definedName name="TT.11" localSheetId="7">#REF!</definedName>
    <definedName name="TT.11">#REF!</definedName>
    <definedName name="TT.12" localSheetId="5">#REF!</definedName>
    <definedName name="TT.12" localSheetId="1">#REF!</definedName>
    <definedName name="TT.12" localSheetId="2">#REF!</definedName>
    <definedName name="TT.12" localSheetId="3">#REF!</definedName>
    <definedName name="TT.12" localSheetId="4">#REF!</definedName>
    <definedName name="TT.12" localSheetId="8">#REF!</definedName>
    <definedName name="TT.12" localSheetId="7">#REF!</definedName>
    <definedName name="TT.12">#REF!</definedName>
    <definedName name="TT.13" localSheetId="5">#REF!</definedName>
    <definedName name="TT.13" localSheetId="1">#REF!</definedName>
    <definedName name="TT.13" localSheetId="2">#REF!</definedName>
    <definedName name="TT.13" localSheetId="3">#REF!</definedName>
    <definedName name="TT.13" localSheetId="4">#REF!</definedName>
    <definedName name="TT.13" localSheetId="8">#REF!</definedName>
    <definedName name="TT.13" localSheetId="7">#REF!</definedName>
    <definedName name="TT.13">#REF!</definedName>
    <definedName name="TT.14" localSheetId="5">#REF!</definedName>
    <definedName name="TT.14" localSheetId="1">#REF!</definedName>
    <definedName name="TT.14" localSheetId="2">#REF!</definedName>
    <definedName name="TT.14" localSheetId="3">#REF!</definedName>
    <definedName name="TT.14" localSheetId="4">#REF!</definedName>
    <definedName name="TT.14" localSheetId="8">#REF!</definedName>
    <definedName name="TT.14" localSheetId="7">#REF!</definedName>
    <definedName name="TT.14">#REF!</definedName>
    <definedName name="TT.15" localSheetId="5">#REF!</definedName>
    <definedName name="TT.15" localSheetId="1">#REF!</definedName>
    <definedName name="TT.15" localSheetId="2">#REF!</definedName>
    <definedName name="TT.15" localSheetId="3">#REF!</definedName>
    <definedName name="TT.15" localSheetId="4">#REF!</definedName>
    <definedName name="TT.15" localSheetId="8">#REF!</definedName>
    <definedName name="TT.15" localSheetId="7">#REF!</definedName>
    <definedName name="TT.15">#REF!</definedName>
    <definedName name="TT.2" localSheetId="5">#REF!</definedName>
    <definedName name="TT.2" localSheetId="1">#REF!</definedName>
    <definedName name="TT.2" localSheetId="2">#REF!</definedName>
    <definedName name="TT.2" localSheetId="3">#REF!</definedName>
    <definedName name="TT.2" localSheetId="4">#REF!</definedName>
    <definedName name="TT.2" localSheetId="8">#REF!</definedName>
    <definedName name="TT.2" localSheetId="7">#REF!</definedName>
    <definedName name="TT.2">#REF!</definedName>
    <definedName name="TT.3" localSheetId="5">#REF!</definedName>
    <definedName name="TT.3" localSheetId="1">#REF!</definedName>
    <definedName name="TT.3" localSheetId="2">#REF!</definedName>
    <definedName name="TT.3" localSheetId="3">#REF!</definedName>
    <definedName name="TT.3" localSheetId="4">#REF!</definedName>
    <definedName name="TT.3" localSheetId="8">#REF!</definedName>
    <definedName name="TT.3" localSheetId="7">#REF!</definedName>
    <definedName name="TT.3">#REF!</definedName>
    <definedName name="TT.4" localSheetId="5">#REF!</definedName>
    <definedName name="TT.4" localSheetId="1">#REF!</definedName>
    <definedName name="TT.4" localSheetId="2">#REF!</definedName>
    <definedName name="TT.4" localSheetId="3">#REF!</definedName>
    <definedName name="TT.4" localSheetId="4">#REF!</definedName>
    <definedName name="TT.4" localSheetId="8">#REF!</definedName>
    <definedName name="TT.4" localSheetId="7">#REF!</definedName>
    <definedName name="TT.4">#REF!</definedName>
    <definedName name="TT.5" localSheetId="5">#REF!</definedName>
    <definedName name="TT.5" localSheetId="1">#REF!</definedName>
    <definedName name="TT.5" localSheetId="2">#REF!</definedName>
    <definedName name="TT.5" localSheetId="3">#REF!</definedName>
    <definedName name="TT.5" localSheetId="4">#REF!</definedName>
    <definedName name="TT.5" localSheetId="8">#REF!</definedName>
    <definedName name="TT.5" localSheetId="7">#REF!</definedName>
    <definedName name="TT.5">#REF!</definedName>
    <definedName name="TT.6" localSheetId="5">#REF!</definedName>
    <definedName name="TT.6" localSheetId="1">#REF!</definedName>
    <definedName name="TT.6" localSheetId="2">#REF!</definedName>
    <definedName name="TT.6" localSheetId="3">#REF!</definedName>
    <definedName name="TT.6" localSheetId="4">#REF!</definedName>
    <definedName name="TT.6" localSheetId="8">#REF!</definedName>
    <definedName name="TT.6" localSheetId="7">#REF!</definedName>
    <definedName name="TT.6">#REF!</definedName>
    <definedName name="TT.7" localSheetId="5">#REF!</definedName>
    <definedName name="TT.7" localSheetId="1">#REF!</definedName>
    <definedName name="TT.7" localSheetId="2">#REF!</definedName>
    <definedName name="TT.7" localSheetId="3">#REF!</definedName>
    <definedName name="TT.7" localSheetId="4">#REF!</definedName>
    <definedName name="TT.7" localSheetId="8">#REF!</definedName>
    <definedName name="TT.7" localSheetId="7">#REF!</definedName>
    <definedName name="TT.7">#REF!</definedName>
    <definedName name="TT.8" localSheetId="5">#REF!</definedName>
    <definedName name="TT.8" localSheetId="1">#REF!</definedName>
    <definedName name="TT.8" localSheetId="2">#REF!</definedName>
    <definedName name="TT.8" localSheetId="3">#REF!</definedName>
    <definedName name="TT.8" localSheetId="4">#REF!</definedName>
    <definedName name="TT.8" localSheetId="8">#REF!</definedName>
    <definedName name="TT.8" localSheetId="7">#REF!</definedName>
    <definedName name="TT.8">#REF!</definedName>
    <definedName name="TT.9" localSheetId="5">#REF!</definedName>
    <definedName name="TT.9" localSheetId="1">#REF!</definedName>
    <definedName name="TT.9" localSheetId="2">#REF!</definedName>
    <definedName name="TT.9" localSheetId="3">#REF!</definedName>
    <definedName name="TT.9" localSheetId="4">#REF!</definedName>
    <definedName name="TT.9" localSheetId="8">#REF!</definedName>
    <definedName name="TT.9" localSheetId="7">#REF!</definedName>
    <definedName name="TT.9">#REF!</definedName>
    <definedName name="WE" localSheetId="1">#REF!</definedName>
    <definedName name="WE" localSheetId="2">#REF!</definedName>
    <definedName name="WE" localSheetId="3">#REF!</definedName>
    <definedName name="WE" localSheetId="4">#REF!</definedName>
    <definedName name="WE" localSheetId="7">#REF!</definedName>
    <definedName name="W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7" l="1"/>
  <c r="E19" i="5"/>
  <c r="E17" i="5"/>
  <c r="E18" i="14"/>
  <c r="E16" i="14"/>
  <c r="C30" i="14"/>
  <c r="G20" i="14"/>
  <c r="H20" i="14" s="1"/>
  <c r="E17" i="14"/>
  <c r="G3" i="11"/>
  <c r="B7" i="11"/>
  <c r="B9" i="11"/>
  <c r="B11" i="11"/>
  <c r="B13" i="11"/>
  <c r="D14" i="11"/>
  <c r="E14" i="11" s="1"/>
  <c r="C32" i="5"/>
  <c r="H11" i="13"/>
  <c r="H10" i="13"/>
  <c r="H9" i="13"/>
  <c r="K8" i="7"/>
  <c r="N8" i="7" s="1"/>
  <c r="H11" i="12"/>
  <c r="H10" i="12"/>
  <c r="H9" i="12"/>
  <c r="A13" i="11"/>
  <c r="A11" i="11"/>
  <c r="A9" i="11"/>
  <c r="A7" i="11"/>
  <c r="A3" i="11"/>
  <c r="G14" i="11" l="1"/>
  <c r="F14" i="11"/>
  <c r="H14" i="11"/>
  <c r="H12" i="12"/>
  <c r="F28" i="5" s="1"/>
  <c r="H12" i="13"/>
  <c r="F33" i="5" s="1"/>
  <c r="H11" i="10" l="1"/>
  <c r="H10" i="10"/>
  <c r="H11" i="9"/>
  <c r="H10" i="9"/>
  <c r="H15" i="8"/>
  <c r="H14" i="8"/>
  <c r="F13" i="8"/>
  <c r="H13" i="8" s="1"/>
  <c r="F12" i="8"/>
  <c r="H12" i="8" s="1"/>
  <c r="H11" i="8"/>
  <c r="F10" i="8"/>
  <c r="H10" i="8" s="1"/>
  <c r="K7" i="7"/>
  <c r="G9" i="10" s="1"/>
  <c r="H9" i="10" s="1"/>
  <c r="K6" i="7"/>
  <c r="N6" i="7" l="1"/>
  <c r="G9" i="9"/>
  <c r="H9" i="9" s="1"/>
  <c r="H12" i="10"/>
  <c r="F41" i="5" s="1"/>
  <c r="H16" i="8"/>
  <c r="H12" i="9"/>
  <c r="F32" i="5" s="1"/>
  <c r="E18" i="5" l="1"/>
  <c r="G20" i="5" l="1"/>
  <c r="H20" i="5" s="1"/>
  <c r="G19" i="5"/>
  <c r="G18" i="5"/>
  <c r="G17" i="5"/>
  <c r="H21" i="5" l="1"/>
  <c r="D10" i="11" s="1"/>
  <c r="G23" i="5"/>
  <c r="H23" i="5" s="1"/>
  <c r="G24" i="5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H24" i="5"/>
  <c r="G14" i="5"/>
  <c r="E10" i="11" l="1"/>
  <c r="G10" i="11"/>
  <c r="H10" i="11"/>
  <c r="F10" i="11"/>
  <c r="H45" i="5"/>
  <c r="H14" i="5"/>
  <c r="H15" i="5" s="1"/>
  <c r="D8" i="11" s="1"/>
  <c r="G22" i="5"/>
  <c r="H22" i="5" s="1"/>
  <c r="G8" i="11" l="1"/>
  <c r="E8" i="11"/>
  <c r="F8" i="11"/>
  <c r="H8" i="11"/>
  <c r="H46" i="5"/>
  <c r="D16" i="11" s="1"/>
  <c r="D13" i="11" s="1"/>
  <c r="D12" i="11"/>
  <c r="D7" i="11" l="1"/>
  <c r="H12" i="11"/>
  <c r="H16" i="11" s="1"/>
  <c r="H15" i="11" s="1"/>
  <c r="F12" i="11"/>
  <c r="F16" i="11" s="1"/>
  <c r="F15" i="11" s="1"/>
  <c r="E12" i="11"/>
  <c r="E16" i="11" s="1"/>
  <c r="E15" i="11" s="1"/>
  <c r="G12" i="11"/>
  <c r="G16" i="11" s="1"/>
  <c r="G15" i="11" s="1"/>
  <c r="D11" i="11"/>
  <c r="E3" i="11"/>
  <c r="D9" i="11"/>
  <c r="D15" i="11" l="1"/>
</calcChain>
</file>

<file path=xl/sharedStrings.xml><?xml version="1.0" encoding="utf-8"?>
<sst xmlns="http://schemas.openxmlformats.org/spreadsheetml/2006/main" count="551" uniqueCount="204">
  <si>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</si>
  <si>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</si>
  <si>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</si>
  <si>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</si>
  <si>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</si>
  <si>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</si>
  <si>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</si>
  <si>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</si>
  <si>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</si>
  <si>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LDI</t>
  </si>
  <si>
    <t>PREÇO TOTAL</t>
  </si>
  <si>
    <t xml:space="preserve">FORMA DE EXECUÇÃO: </t>
  </si>
  <si>
    <t>PREÇO UNITÁRIO S/ LDI</t>
  </si>
  <si>
    <t>PREÇO UNITÁRIO C/ LDI</t>
  </si>
  <si>
    <t>M2</t>
  </si>
  <si>
    <t>M3</t>
  </si>
  <si>
    <t>M</t>
  </si>
  <si>
    <t>TOTAL GERAL DA OBRA</t>
  </si>
  <si>
    <t>PREFEITURA: PREFEITURA DE LARANJAL  MG</t>
  </si>
  <si>
    <t>LOCAL: Avenida Serafim Machado Naya, SNº Centro Laranjal MG</t>
  </si>
  <si>
    <t>(   x  )</t>
  </si>
  <si>
    <t>FOLHA Nº: 01/01</t>
  </si>
  <si>
    <t>ED-28429</t>
  </si>
  <si>
    <t>FORNECIMENTO E COLOCAÇÃO DE PLACA DE OBRA EM CHAPA GALVANIZADA #26, ESP. 0,45MM, DIMENSÃO (6X3)M, PLOTADA COM ADESIVO VINÍLICO, AFIXADA COM REBITES 4,8X40MM, EM ESTRUTURA METÁLICA DE METALON 20X20MM, ESP. 1,25MM, INCLUSIVE SUPORTE EM EUCALIPTO AUTOCLAVADO PINTADO COM TINTA PVA DUAS (2) DEMÃOS</t>
  </si>
  <si>
    <t>SERVIÇOS PRELIMINARES</t>
  </si>
  <si>
    <t>Total item 01</t>
  </si>
  <si>
    <t>REFORMA DAS INSTALAÇÕES ELÉTRICAS</t>
  </si>
  <si>
    <t>ED-49228</t>
  </si>
  <si>
    <t>DISJUNTOR MONOPOLAR TERMOMAGNÉTICO 5KA, DE 10A</t>
  </si>
  <si>
    <t>Unidade</t>
  </si>
  <si>
    <t>ED-49229</t>
  </si>
  <si>
    <t>DISJUNTOR MONOPOLAR TERMOMAGNÉTICO 5KA, DE 15A</t>
  </si>
  <si>
    <t>ED-49271</t>
  </si>
  <si>
    <t>DISJUNTOR BIPOLAR TERMOMAGNÉTICO 5KA, DE 20A</t>
  </si>
  <si>
    <t>ED-49258</t>
  </si>
  <si>
    <t>DISJUNTOR BIPOLAR TERMOMAGNÉTICO 10KA, DE 40A</t>
  </si>
  <si>
    <t>ED-49261</t>
  </si>
  <si>
    <t>DISJUNTOR TRIPOLAR TERMOMAGNÉTICO 10KA, DE 70A</t>
  </si>
  <si>
    <t>ED-49262</t>
  </si>
  <si>
    <t>DISJUNTOR TRIPOLAR TERMOMAGNÉTICO 10KA, DE 90A</t>
  </si>
  <si>
    <t>ED-15748</t>
  </si>
  <si>
    <t>CONJUNTO DE UMA (1) TOMADA PADRÃO, TRÊS (3) POLOS, CORRENTE 10A, TENSÃO 250V, (2P+T/10A-250V), COM PLACA 4"X2" DE UM (1) POSTO, INCLUSIVE FORNECIMENTO, INSTALAÇÃO, SUPORTE, MÓDULO E PLACA</t>
  </si>
  <si>
    <t>ED-13337</t>
  </si>
  <si>
    <t>LUMINÁRIA COMERCIAL CHANFRADA DE SOBREPOR COMPLETA, PARA DUAS (2) LÂMPADAS TUBULARES LED 2X9W-ØT8, TEMPERATURA DA COR 6500K, FORNECIMENTO E INSTALAÇÃO, INCLUSIVE BASE E LÂMPADAS</t>
  </si>
  <si>
    <t>COT01</t>
  </si>
  <si>
    <t>REFLETOR LED DE 1000W 90.000 LUMENS</t>
  </si>
  <si>
    <t>POSTE 15M COM CRUZETA INCLUINDO TRANSPORTE</t>
  </si>
  <si>
    <t>ED-48971</t>
  </si>
  <si>
    <t>CABO DE COBRE FLEXÍVEL, CLASSE 5, ISOLAMENTO TIPO LSHF/ATOX, NÃO HALOGENADO, ANTICHAMA, TERMOPLÁSTICO, UNIPOLAR, SEÇÃO 16 MM2, 70°C, 450/750V</t>
  </si>
  <si>
    <t>ED-48976</t>
  </si>
  <si>
    <t>CABO DE COBRE FLEXÍVEL, CLASSE 5, ISOLAMENTO TIPO LSHF/ATOX, NÃO HALOGENADO, ANTICHAMA, TERMOPLÁSTICO, UNIPOLAR, SEÇÃO 25 MM2, 70°C, 450/750V</t>
  </si>
  <si>
    <t>ED-49013</t>
  </si>
  <si>
    <t>CABO DE COBRE FLEXÍVEL, CLASSE 5, ISOLAMENTO TIPO EPR/HEPR, NÃO HALOGENADO, ANTICHAMA, TERMOFIXO, UNIPOLAR, SEÇÃO 70 MM2, 90°C, 0,6/1KV</t>
  </si>
  <si>
    <t>ED-48951</t>
  </si>
  <si>
    <t>CABO DE COBRE FLEXÍVEL, CLASSE 5, ISOLAMENTO TIPO LSHF/ATOX, NÃO HALOGENADO, ANTICHAMA, TERMOPLÁSTICO, UNIPOLAR, SEÇÃO 2,5 MM2, 70°C, 450/750V</t>
  </si>
  <si>
    <t>ED-48956</t>
  </si>
  <si>
    <t>CABO DE COBRE FLEXÍVEL, CLASSE 5, ISOLAMENTO TIPO LSHF/ATOX, NÃO HALOGENADO, ANTICHAMA, TERMOPLÁSTICO, UNIPOLAR, SEÇÃO 4 MM2, 70°C, 450/750V</t>
  </si>
  <si>
    <t>ED-48961</t>
  </si>
  <si>
    <t>CABO DE COBRE FLEXÍVEL, CLASSE 5, ISOLAMENTO TIPO LSHF/ATOX, NÃO HALOGENADO, ANTICHAMA, TERMOPLÁSTICO, UNIPOLAR, SEÇÃO 6 MM2, 70°C, 450/750V</t>
  </si>
  <si>
    <t>ED-7252</t>
  </si>
  <si>
    <t>ELETRODUTO FLEXÍVEL, EM AÇO GALVANIZADO, REVESTIDO EXTERNAMENTE COM PVC PRETO (2"), INCLUSIVE CONEXÕES, SUPORTES E FIXAÇÃO</t>
  </si>
  <si>
    <t>COT03</t>
  </si>
  <si>
    <t>COT04</t>
  </si>
  <si>
    <t>ELETRODUTO FLEXÍVEL, EM PVC PRETO (4"), INCLUSIVE CONEXÕES, SUPORTES E FIXAÇÃO</t>
  </si>
  <si>
    <t>m</t>
  </si>
  <si>
    <t>ED-20585</t>
  </si>
  <si>
    <t>ENTRADA DE ENERGIA AÉREA, TIPO C5, PADRÃO CEMIG, CARGA INSTALADA DE 38,1KVA ATÉ 47KVA, TRIFÁSICO, COM SAÍDA SUBTERRÂNEA, INCLUSIVE POSTE, CAIXA PARA MEDIDOR, DISJUNTOR, BARRAMENTO, ATERRAMENTO E ACESSÓRIOS</t>
  </si>
  <si>
    <t>ED-49505</t>
  </si>
  <si>
    <t>QUADRO DE DISTRIBUIÇÃO DE LUZ EM PVC DE EMBUTIR, ATÉ 8 DIVISÕES MODULARES, DIMENSÕES EXTERNAS 160 X 240 X 89 MM</t>
  </si>
  <si>
    <t>ED-49502</t>
  </si>
  <si>
    <t>QUADRO DE DISTRIBUIÇÃO PARA 36 MÓDULOS COM BARRAMENTO 100 A</t>
  </si>
  <si>
    <t>Total item 02</t>
  </si>
  <si>
    <t>DISJUNTOR TRIPOLAR TERMOMAGNÉTICO 5KA, DE 150A</t>
  </si>
  <si>
    <t>ED-51109</t>
  </si>
  <si>
    <t>ESCAVAÇÃO MANUAL DE TERRA (DESATERRO MANUAL), INCLUSIVE DESCARGA LATERAL, EXCLUSIVE RETIRADA E TRANSPORTE DO MATERIAL ESCAVADO</t>
  </si>
  <si>
    <t>ED-51094</t>
  </si>
  <si>
    <t>APILOAMENTO MECANIZADO EM FUNDO DE VALA COM PLACA VIBRATÓRIA, EXCLUSIVE ESCAVAÇÃO</t>
  </si>
  <si>
    <t>ED-51121</t>
  </si>
  <si>
    <t>REATERRO MANUAL DE VALA, INCLUSIVE ESPALHAMENTO E COMPACTAÇÃO MECANIZADA COM PLACA VIBRATÓRIA</t>
  </si>
  <si>
    <t>CPU 01</t>
  </si>
  <si>
    <t>CAIXA DE PASSAGEM EM ALVENARIA E TAMPA DE CONCRETO, FUNDO DE BRITA, TIPO 0,50X0,4X0,4 CM, INCLUSIVE ESCAVAÇÃO, REATERRO E BOTA FORA</t>
  </si>
  <si>
    <t>Item</t>
  </si>
  <si>
    <t>Código</t>
  </si>
  <si>
    <t>Descrição</t>
  </si>
  <si>
    <t>fornecedor 01</t>
  </si>
  <si>
    <t>fornecedor 02</t>
  </si>
  <si>
    <t>fornecedor 03</t>
  </si>
  <si>
    <t>Quantidade</t>
  </si>
  <si>
    <t>preço Unitário médio</t>
  </si>
  <si>
    <t>Preço Total com bdi</t>
  </si>
  <si>
    <t>(R$)</t>
  </si>
  <si>
    <t>3.6</t>
  </si>
  <si>
    <t>3.7</t>
  </si>
  <si>
    <t>COT02</t>
  </si>
  <si>
    <t>3.14</t>
  </si>
  <si>
    <t>3.15</t>
  </si>
  <si>
    <t>ELETRODUTO FLEXÍVEL, EM PVC PRETO (4")</t>
  </si>
  <si>
    <t>COMPOSIÇÃO DE CUSTO UNITÁRIO</t>
  </si>
  <si>
    <t>FONTE</t>
  </si>
  <si>
    <t>TIPO</t>
  </si>
  <si>
    <t>ÍNDICE</t>
  </si>
  <si>
    <t>PREÇO UNITÁRIO</t>
  </si>
  <si>
    <t>SEINFRA</t>
  </si>
  <si>
    <t>MATTED11250</t>
  </si>
  <si>
    <t>PEDRA BRITADA POSTO OBRA 9 NUMERO 1) GRANULOMETRIA 9,5-19 MM</t>
  </si>
  <si>
    <t>ED-48227</t>
  </si>
  <si>
    <t>ALVENARIA DE VEDAÇÃO COM TIJOLO MACIÇO REQUEIMADO ESP 10 CM, PARA REVESTIMENTO, INCLUSIVE ARGAMASSA PARA ASSENTAMENTO</t>
  </si>
  <si>
    <t>ED-51093</t>
  </si>
  <si>
    <t>APILOAMENTO DO FUNDO DE VALAS COM SOQUETE</t>
  </si>
  <si>
    <t>ED-51107</t>
  </si>
  <si>
    <t>ESCAVAÇÃO MANUAL E VALA COM PROFUNDIDADE MENOR OU IGUAL A 1,5 M</t>
  </si>
  <si>
    <t>ED-48314</t>
  </si>
  <si>
    <t>ED-48298</t>
  </si>
  <si>
    <t>CORTE, DOBRA E MONTAGEM DE AÇO CA -50/60 INCLUSIVE ESPAÇADOR</t>
  </si>
  <si>
    <t>TOTAL</t>
  </si>
  <si>
    <t>CPU 02</t>
  </si>
  <si>
    <t>COTAÇÃO</t>
  </si>
  <si>
    <t>ED-50362</t>
  </si>
  <si>
    <t>ED-50373</t>
  </si>
  <si>
    <t>AJUDANTE DE ELETRICISTA COM ENCARGOS COMPEMENTARES</t>
  </si>
  <si>
    <t>HORA</t>
  </si>
  <si>
    <t xml:space="preserve"> ELETRICISTA COM ENCARGOS COMPEMENTARES</t>
  </si>
  <si>
    <t>CPU 03</t>
  </si>
  <si>
    <t>FERNANDO GONÇALVES DOS SANTOS</t>
  </si>
  <si>
    <t xml:space="preserve">                PREFEITO MUNICIPAL</t>
  </si>
  <si>
    <t>CRONOGRAMA FÍSICO-FINANCEIRO</t>
  </si>
  <si>
    <t>VALOR DO CONVÊNIO:</t>
  </si>
  <si>
    <t>DATA: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</si>
  <si>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</si>
  <si>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PREVISÃO DE EXECUÇÃO DAS OBRAS: 2 MESES</t>
  </si>
  <si>
    <t>ITENS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</si>
  <si>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</si>
  <si>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</si>
  <si>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</si>
  <si>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</si>
  <si>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</si>
  <si>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</si>
  <si>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</si>
  <si>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Físico %</t>
  </si>
  <si>
    <t>Financeiro</t>
  </si>
  <si>
    <t>Observações:</t>
  </si>
  <si>
    <t>VANESSA MONTES MACHADO</t>
  </si>
  <si>
    <t>Engenheira Civil</t>
  </si>
  <si>
    <t xml:space="preserve"> CREA 70595/D</t>
  </si>
  <si>
    <t>PREFEITO MUNICIPAL</t>
  </si>
  <si>
    <t>EXECUÇÃO DA REDE ENERRADA,E CAIXAS DE PASSAGEM</t>
  </si>
  <si>
    <t>1.1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</si>
  <si>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</si>
  <si>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</si>
  <si>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</si>
  <si>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</si>
  <si>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</si>
  <si>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</si>
  <si>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</si>
  <si>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</si>
  <si>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</si>
  <si>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3.8</t>
  </si>
  <si>
    <t>3.9</t>
  </si>
  <si>
    <t>3.10</t>
  </si>
  <si>
    <t>3.11</t>
  </si>
  <si>
    <t>3.12</t>
  </si>
  <si>
    <t>3.13</t>
  </si>
  <si>
    <t>3.16</t>
  </si>
  <si>
    <t>3.17</t>
  </si>
  <si>
    <t>3.18</t>
  </si>
  <si>
    <t>3.19</t>
  </si>
  <si>
    <t>3.20</t>
  </si>
  <si>
    <t>3.21</t>
  </si>
  <si>
    <t>3.22</t>
  </si>
  <si>
    <t>COT05</t>
  </si>
  <si>
    <t>CPU 04</t>
  </si>
  <si>
    <t>CPU 05</t>
  </si>
  <si>
    <t>POSTE 15M COM CRUZETA INCLUINDO TRANSPORTE, IÇAMENTO E INSTALAÇÃO</t>
  </si>
  <si>
    <t>REFLETOR LED DE 1000W 90.000 LUMENS FORNECIMENTO E INSTALAÇÃO</t>
  </si>
  <si>
    <t>ENDEREÇO: AVENIDA SERAFIM MACHADO NAYA , S/Nº - CENTRO - LARANJAL- MG</t>
  </si>
  <si>
    <t>MEMÓRIA DE CÁLCULO</t>
  </si>
  <si>
    <t>CAÁLCULO QUANTITATIVOS</t>
  </si>
  <si>
    <t>1 UNIDADE CONFORME PLANILHA</t>
  </si>
  <si>
    <t>COMPRIMENTO DAS VALAS: 225,82MX 0,70M ( PROFUNDIDADE MÉDIA)X0,30 LARGURA= 47,42 M2</t>
  </si>
  <si>
    <t>COMPRIMENTO DAS VALAS: 225,82MX0,30 LARGURA= 67,75 M2</t>
  </si>
  <si>
    <t>COMPRIMENTO DAS VALAS: 225,82MX 0,70M ( PROFUNDIDADE MÉDIA)X0,20 LARGURA= 31,81M2</t>
  </si>
  <si>
    <t>CONFORME PROJETO</t>
  </si>
  <si>
    <t>CONFORME PROJETO ELÉTRICO</t>
  </si>
  <si>
    <t>CREA 70595-MG</t>
  </si>
  <si>
    <t>ENGENHEIRA CIVIL</t>
  </si>
  <si>
    <t>CREA 705925/D-MG</t>
  </si>
  <si>
    <t>PREFEITURA MUNICIPAL DE LARANJAL</t>
  </si>
  <si>
    <t>RUA NORBERTO BERNO, 85, CENTRO - LARANJAL - MG</t>
  </si>
  <si>
    <t>CNPJ n°:17.947.615/0001-22</t>
  </si>
  <si>
    <t>Telefones: (32) 3424-13857</t>
  </si>
  <si>
    <t>SEINFRA REGIÃO LESTE COM DESONERAÇÃO ABRIL DE 2023</t>
  </si>
  <si>
    <t xml:space="preserve">PREFEITURA MUNICIPAL DE LARANJAL
RUA NORBERTO BERNO, 85, CENTRO - LARANJAL - MG
CNPJ n°:17.947.615/0001-22
Telefones: (32) 3424-1387
</t>
  </si>
  <si>
    <t>Telefones: (32) 3424-1385/1387</t>
  </si>
  <si>
    <t>RELAÇÃO DOS ITENS COM COTAÇÃO DE MERCADO- PREÇO MÉDIO</t>
  </si>
  <si>
    <t>ED-51110</t>
  </si>
  <si>
    <t>CONCRETO NÃO ESTRUTURAL, PREPARADO EM OBRA COM BETONEIRA, CONTROLE "B", COM FCK 13,5MPA, BRITA Nº (1 E 2), CONSISTÊNCIA PARA VIBRAÇÃO (FABRICAÇÃO)</t>
  </si>
  <si>
    <t>CREA 70595/D-MG</t>
  </si>
  <si>
    <t>OBRA: REFORMA DA ILUMINAÇÃO DO CAMPO DE FUTEBOL XV DE NOVEMBRO</t>
  </si>
  <si>
    <t>DATA: 23/102023</t>
  </si>
  <si>
    <t>DATA: 23/10/2023</t>
  </si>
  <si>
    <t>DATA: 24/10/2023</t>
  </si>
  <si>
    <t>REGIÃO/MÊS DE REFERÊNCIA: SETOP Região Leste/Abril 2023-Com desoneração</t>
  </si>
  <si>
    <t>PRAZO DE EXECUÇÃO: 02 meses</t>
  </si>
  <si>
    <t>REGIÃO/MÊS DE REFERÊNCIA: SETOP Região Leste/Abril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</si>
</sst>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###0.00;###0.00"/>
    <numFmt numFmtId="166" formatCode="&quot;R$&quot;\ #,##0.00"/>
    <numFmt numFmtId="167" formatCode="#,##0;#,##0"/>
    <numFmt numFmtId="168" formatCode="#,##0.00;#,##0.00"/>
    <numFmt numFmtId="169" formatCode="###0;###0"/>
    <numFmt numFmtId="170" formatCode="0.000"/>
    <numFmt numFmtId="171" formatCode="&quot;R$&quot;#,##0.00"/>
  </numFmts>
  <fonts count="3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9"/>
      <color rgb="FF010000"/>
      <name val="Arial"/>
      <family val="2"/>
    </font>
    <font>
      <sz val="8"/>
      <color rgb="FF000000"/>
      <name val="Arial"/>
      <family val="2"/>
    </font>
    <font>
      <sz val="7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10000"/>
      <name val="Arial"/>
      <family val="2"/>
    </font>
    <font>
      <sz val="10"/>
      <color rgb="FF000000"/>
      <name val="Times New Roman"/>
      <family val="1"/>
    </font>
    <font>
      <b/>
      <sz val="7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000000"/>
      <name val="Arial"/>
      <family val="2"/>
    </font>
    <font>
      <sz val="5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10"/>
      <name val="Arial Nova"/>
      <family val="2"/>
    </font>
    <font>
      <b/>
      <sz val="10"/>
      <name val="Arial Nova"/>
      <family val="2"/>
    </font>
    <font>
      <b/>
      <u/>
      <sz val="10"/>
      <name val="Arial Nova"/>
      <family val="2"/>
    </font>
    <font>
      <b/>
      <sz val="9"/>
      <name val="Arial Nova"/>
      <family val="2"/>
    </font>
    <font>
      <b/>
      <sz val="9"/>
      <name val="Calibri"/>
      <family val="2"/>
      <scheme val="minor"/>
    </font>
    <font>
      <sz val="9"/>
      <name val="Arial Nov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F7F7F"/>
      </patternFill>
    </fill>
    <fill>
      <patternFill patternType="solid">
        <fgColor rgb="FF969696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10000"/>
      </top>
      <bottom style="thin">
        <color rgb="FF010000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0" fontId="27" fillId="0" borderId="0"/>
    <xf numFmtId="0" fontId="1" fillId="0" borderId="0"/>
    <xf numFmtId="44" fontId="19" fillId="0" borderId="0" applyFont="0" applyFill="0" applyBorder="0" applyAlignment="0" applyProtection="0"/>
  </cellStyleXfs>
  <cellXfs count="374">
    <xf numFmtId="0" fontId="0" fillId="0" borderId="0" xfId="0"/>
    <xf numFmtId="0" fontId="5" fillId="0" borderId="0" xfId="0" applyFont="1"/>
    <xf numFmtId="4" fontId="2" fillId="0" borderId="9" xfId="0" applyNumberFormat="1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" fontId="5" fillId="0" borderId="0" xfId="0" applyNumberFormat="1" applyFont="1"/>
    <xf numFmtId="4" fontId="11" fillId="0" borderId="14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10" fontId="10" fillId="0" borderId="15" xfId="1" applyNumberFormat="1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0" fontId="13" fillId="0" borderId="9" xfId="0" applyNumberFormat="1" applyFont="1" applyFill="1" applyBorder="1" applyAlignment="1" applyProtection="1">
      <alignment vertical="top" wrapText="1"/>
    </xf>
    <xf numFmtId="0" fontId="13" fillId="0" borderId="9" xfId="0" applyNumberFormat="1" applyFont="1" applyFill="1" applyBorder="1" applyAlignment="1" applyProtection="1">
      <alignment horizontal="center" vertical="top" wrapText="1"/>
    </xf>
    <xf numFmtId="0" fontId="13" fillId="0" borderId="9" xfId="0" applyNumberFormat="1" applyFont="1" applyFill="1" applyBorder="1" applyAlignment="1" applyProtection="1">
      <alignment horizontal="center" vertical="center" wrapText="1"/>
    </xf>
    <xf numFmtId="0" fontId="16" fillId="3" borderId="9" xfId="0" applyFont="1" applyFill="1" applyBorder="1" applyAlignment="1">
      <alignment horizontal="center" vertical="top" wrapText="1"/>
    </xf>
    <xf numFmtId="165" fontId="17" fillId="3" borderId="9" xfId="0" applyNumberFormat="1" applyFont="1" applyFill="1" applyBorder="1" applyAlignment="1">
      <alignment horizontal="center" vertical="center" wrapText="1"/>
    </xf>
    <xf numFmtId="0" fontId="13" fillId="0" borderId="42" xfId="0" applyNumberFormat="1" applyFont="1" applyFill="1" applyBorder="1" applyAlignment="1" applyProtection="1">
      <alignment vertical="top" wrapText="1"/>
    </xf>
    <xf numFmtId="0" fontId="0" fillId="0" borderId="42" xfId="0" applyFill="1" applyBorder="1" applyAlignment="1">
      <alignment horizontal="center" vertical="center"/>
    </xf>
    <xf numFmtId="4" fontId="2" fillId="0" borderId="43" xfId="0" applyNumberFormat="1" applyFont="1" applyBorder="1" applyAlignment="1">
      <alignment horizontal="center" vertical="center" wrapText="1"/>
    </xf>
    <xf numFmtId="4" fontId="8" fillId="0" borderId="44" xfId="0" applyNumberFormat="1" applyFont="1" applyBorder="1" applyAlignment="1">
      <alignment horizontal="center" vertical="center" wrapText="1"/>
    </xf>
    <xf numFmtId="49" fontId="11" fillId="2" borderId="46" xfId="0" applyNumberFormat="1" applyFont="1" applyFill="1" applyBorder="1" applyAlignment="1">
      <alignment horizontal="center" vertical="center" wrapText="1"/>
    </xf>
    <xf numFmtId="0" fontId="18" fillId="2" borderId="47" xfId="0" applyNumberFormat="1" applyFont="1" applyFill="1" applyBorder="1" applyAlignment="1" applyProtection="1">
      <alignment vertical="top" wrapText="1"/>
    </xf>
    <xf numFmtId="2" fontId="11" fillId="2" borderId="46" xfId="2" applyNumberFormat="1" applyFont="1" applyFill="1" applyBorder="1" applyAlignment="1">
      <alignment horizontal="center" vertical="center" wrapText="1"/>
    </xf>
    <xf numFmtId="4" fontId="11" fillId="2" borderId="46" xfId="0" applyNumberFormat="1" applyFont="1" applyFill="1" applyBorder="1" applyAlignment="1">
      <alignment horizontal="center" vertical="center" wrapText="1"/>
    </xf>
    <xf numFmtId="4" fontId="18" fillId="2" borderId="5" xfId="0" applyNumberFormat="1" applyFont="1" applyFill="1" applyBorder="1" applyAlignment="1" applyProtection="1">
      <alignment horizontal="center" vertical="center" wrapText="1"/>
    </xf>
    <xf numFmtId="0" fontId="18" fillId="2" borderId="48" xfId="0" applyNumberFormat="1" applyFont="1" applyFill="1" applyBorder="1" applyAlignment="1" applyProtection="1">
      <alignment horizontal="center" vertical="center" wrapText="1"/>
    </xf>
    <xf numFmtId="4" fontId="6" fillId="2" borderId="49" xfId="0" applyNumberFormat="1" applyFont="1" applyFill="1" applyBorder="1" applyAlignment="1">
      <alignment horizontal="center" vertical="center" wrapText="1"/>
    </xf>
    <xf numFmtId="165" fontId="14" fillId="0" borderId="9" xfId="0" applyNumberFormat="1" applyFont="1" applyFill="1" applyBorder="1" applyAlignment="1">
      <alignment horizontal="center" vertical="center" wrapText="1"/>
    </xf>
    <xf numFmtId="165" fontId="17" fillId="0" borderId="9" xfId="0" applyNumberFormat="1" applyFont="1" applyFill="1" applyBorder="1" applyAlignment="1">
      <alignment horizontal="center" vertical="center" wrapText="1"/>
    </xf>
    <xf numFmtId="2" fontId="4" fillId="0" borderId="12" xfId="2" applyNumberFormat="1" applyFont="1" applyFill="1" applyBorder="1" applyAlignment="1">
      <alignment horizontal="center" vertical="center" wrapText="1"/>
    </xf>
    <xf numFmtId="2" fontId="4" fillId="0" borderId="9" xfId="2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 applyProtection="1">
      <alignment horizontal="left" vertical="center" wrapText="1"/>
    </xf>
    <xf numFmtId="0" fontId="13" fillId="0" borderId="9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13" fillId="0" borderId="9" xfId="0" applyNumberFormat="1" applyFont="1" applyFill="1" applyBorder="1" applyAlignment="1" applyProtection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" fontId="12" fillId="0" borderId="12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2" fillId="0" borderId="40" xfId="0" applyNumberFormat="1" applyFont="1" applyBorder="1" applyAlignment="1">
      <alignment horizontal="center" vertical="center" wrapText="1"/>
    </xf>
    <xf numFmtId="4" fontId="8" fillId="0" borderId="51" xfId="0" applyNumberFormat="1" applyFont="1" applyBorder="1" applyAlignment="1">
      <alignment horizontal="center" vertical="center" wrapText="1"/>
    </xf>
    <xf numFmtId="2" fontId="13" fillId="0" borderId="9" xfId="0" applyNumberFormat="1" applyFont="1" applyFill="1" applyBorder="1" applyAlignment="1" applyProtection="1">
      <alignment horizontal="center" vertical="center"/>
    </xf>
    <xf numFmtId="0" fontId="19" fillId="0" borderId="0" xfId="3" applyFill="1" applyBorder="1" applyAlignment="1">
      <alignment horizontal="left" vertical="top"/>
    </xf>
    <xf numFmtId="0" fontId="19" fillId="0" borderId="30" xfId="3" applyFill="1" applyBorder="1" applyAlignment="1">
      <alignment horizontal="left" vertical="top" wrapText="1"/>
    </xf>
    <xf numFmtId="0" fontId="20" fillId="0" borderId="52" xfId="3" applyFont="1" applyFill="1" applyBorder="1" applyAlignment="1">
      <alignment horizontal="left" vertical="top" wrapText="1"/>
    </xf>
    <xf numFmtId="167" fontId="22" fillId="2" borderId="22" xfId="3" applyNumberFormat="1" applyFont="1" applyFill="1" applyBorder="1" applyAlignment="1">
      <alignment horizontal="left" vertical="top" wrapText="1"/>
    </xf>
    <xf numFmtId="0" fontId="22" fillId="2" borderId="22" xfId="3" applyFont="1" applyFill="1" applyBorder="1" applyAlignment="1">
      <alignment horizontal="center"/>
    </xf>
    <xf numFmtId="0" fontId="20" fillId="2" borderId="22" xfId="3" applyFont="1" applyFill="1" applyBorder="1" applyAlignment="1">
      <alignment horizontal="center" vertical="top" wrapText="1"/>
    </xf>
    <xf numFmtId="165" fontId="22" fillId="2" borderId="22" xfId="3" applyNumberFormat="1" applyFont="1" applyFill="1" applyBorder="1" applyAlignment="1">
      <alignment horizontal="center" vertical="top" wrapText="1"/>
    </xf>
    <xf numFmtId="0" fontId="22" fillId="2" borderId="22" xfId="3" applyFont="1" applyFill="1" applyBorder="1"/>
    <xf numFmtId="167" fontId="14" fillId="3" borderId="22" xfId="3" applyNumberFormat="1" applyFont="1" applyFill="1" applyBorder="1" applyAlignment="1">
      <alignment horizontal="left" vertical="top" wrapText="1"/>
    </xf>
    <xf numFmtId="0" fontId="13" fillId="0" borderId="22" xfId="3" applyNumberFormat="1" applyFont="1" applyFill="1" applyBorder="1" applyAlignment="1" applyProtection="1">
      <alignment vertical="top" wrapText="1"/>
    </xf>
    <xf numFmtId="0" fontId="13" fillId="0" borderId="22" xfId="3" applyNumberFormat="1" applyFont="1" applyFill="1" applyBorder="1" applyAlignment="1" applyProtection="1">
      <alignment horizontal="center" vertical="top" wrapText="1"/>
    </xf>
    <xf numFmtId="165" fontId="14" fillId="0" borderId="22" xfId="3" applyNumberFormat="1" applyFont="1" applyFill="1" applyBorder="1" applyAlignment="1">
      <alignment horizontal="left" vertical="top" wrapText="1"/>
    </xf>
    <xf numFmtId="0" fontId="16" fillId="3" borderId="22" xfId="3" applyFont="1" applyFill="1" applyBorder="1" applyAlignment="1">
      <alignment horizontal="center" vertical="top" wrapText="1"/>
    </xf>
    <xf numFmtId="0" fontId="20" fillId="4" borderId="22" xfId="3" applyFont="1" applyFill="1" applyBorder="1" applyAlignment="1">
      <alignment vertical="top" wrapText="1"/>
    </xf>
    <xf numFmtId="166" fontId="6" fillId="4" borderId="22" xfId="3" applyNumberFormat="1" applyFont="1" applyFill="1" applyBorder="1" applyAlignment="1">
      <alignment horizontal="left" vertical="top" wrapText="1"/>
    </xf>
    <xf numFmtId="0" fontId="19" fillId="0" borderId="0" xfId="3" applyFill="1" applyBorder="1" applyAlignment="1">
      <alignment horizontal="left" vertical="top" wrapText="1"/>
    </xf>
    <xf numFmtId="167" fontId="22" fillId="6" borderId="56" xfId="3" applyNumberFormat="1" applyFont="1" applyFill="1" applyBorder="1" applyAlignment="1">
      <alignment horizontal="left" vertical="top" wrapText="1"/>
    </xf>
    <xf numFmtId="0" fontId="20" fillId="6" borderId="56" xfId="3" applyFont="1" applyFill="1" applyBorder="1" applyAlignment="1">
      <alignment horizontal="left" vertical="top" wrapText="1"/>
    </xf>
    <xf numFmtId="167" fontId="22" fillId="7" borderId="22" xfId="3" applyNumberFormat="1" applyFont="1" applyFill="1" applyBorder="1" applyAlignment="1">
      <alignment horizontal="left" vertical="top" wrapText="1"/>
    </xf>
    <xf numFmtId="0" fontId="20" fillId="7" borderId="61" xfId="3" applyFont="1" applyFill="1" applyBorder="1" applyAlignment="1">
      <alignment horizontal="left" vertical="top" wrapText="1"/>
    </xf>
    <xf numFmtId="0" fontId="19" fillId="7" borderId="62" xfId="3" applyFill="1" applyBorder="1" applyAlignment="1">
      <alignment horizontal="left" vertical="top" wrapText="1"/>
    </xf>
    <xf numFmtId="0" fontId="19" fillId="7" borderId="59" xfId="3" applyFill="1" applyBorder="1" applyAlignment="1">
      <alignment horizontal="left" vertical="top" wrapText="1"/>
    </xf>
    <xf numFmtId="167" fontId="23" fillId="0" borderId="22" xfId="3" applyNumberFormat="1" applyFont="1" applyFill="1" applyBorder="1" applyAlignment="1">
      <alignment horizontal="left" vertical="top" wrapText="1"/>
    </xf>
    <xf numFmtId="0" fontId="15" fillId="8" borderId="62" xfId="3" applyFont="1" applyFill="1" applyBorder="1" applyAlignment="1">
      <alignment horizontal="left" vertical="top" wrapText="1"/>
    </xf>
    <xf numFmtId="0" fontId="15" fillId="8" borderId="62" xfId="3" applyFont="1" applyFill="1" applyBorder="1" applyAlignment="1">
      <alignment horizontal="center" vertical="top" wrapText="1"/>
    </xf>
    <xf numFmtId="0" fontId="15" fillId="8" borderId="59" xfId="3" applyFont="1" applyFill="1" applyBorder="1" applyAlignment="1">
      <alignment horizontal="center" vertical="top" wrapText="1"/>
    </xf>
    <xf numFmtId="168" fontId="23" fillId="0" borderId="59" xfId="3" applyNumberFormat="1" applyFont="1" applyFill="1" applyBorder="1" applyAlignment="1">
      <alignment vertical="top"/>
    </xf>
    <xf numFmtId="165" fontId="23" fillId="0" borderId="62" xfId="3" applyNumberFormat="1" applyFont="1" applyFill="1" applyBorder="1" applyAlignment="1">
      <alignment horizontal="left" vertical="top" wrapText="1"/>
    </xf>
    <xf numFmtId="0" fontId="15" fillId="8" borderId="65" xfId="3" applyFont="1" applyFill="1" applyBorder="1" applyAlignment="1">
      <alignment horizontal="left" vertical="top" wrapText="1"/>
    </xf>
    <xf numFmtId="0" fontId="15" fillId="8" borderId="65" xfId="3" applyFont="1" applyFill="1" applyBorder="1" applyAlignment="1">
      <alignment horizontal="center" vertical="top" wrapText="1"/>
    </xf>
    <xf numFmtId="0" fontId="15" fillId="8" borderId="63" xfId="3" applyFont="1" applyFill="1" applyBorder="1" applyAlignment="1">
      <alignment horizontal="center" vertical="top" wrapText="1"/>
    </xf>
    <xf numFmtId="168" fontId="23" fillId="0" borderId="63" xfId="3" applyNumberFormat="1" applyFont="1" applyFill="1" applyBorder="1" applyAlignment="1">
      <alignment vertical="top" wrapText="1"/>
    </xf>
    <xf numFmtId="169" fontId="23" fillId="8" borderId="0" xfId="3" applyNumberFormat="1" applyFont="1" applyFill="1" applyBorder="1" applyAlignment="1">
      <alignment horizontal="center" vertical="top" wrapText="1"/>
    </xf>
    <xf numFmtId="0" fontId="15" fillId="8" borderId="0" xfId="3" applyFont="1" applyFill="1" applyBorder="1" applyAlignment="1">
      <alignment horizontal="left" vertical="top" wrapText="1"/>
    </xf>
    <xf numFmtId="0" fontId="15" fillId="8" borderId="0" xfId="3" applyFont="1" applyFill="1" applyBorder="1" applyAlignment="1">
      <alignment horizontal="center" vertical="top" wrapText="1"/>
    </xf>
    <xf numFmtId="165" fontId="23" fillId="0" borderId="0" xfId="3" applyNumberFormat="1" applyFont="1" applyFill="1" applyBorder="1" applyAlignment="1">
      <alignment horizontal="right" vertical="top" wrapText="1"/>
    </xf>
    <xf numFmtId="168" fontId="23" fillId="0" borderId="0" xfId="3" applyNumberFormat="1" applyFont="1" applyFill="1" applyBorder="1" applyAlignment="1">
      <alignment horizontal="left" vertical="top"/>
    </xf>
    <xf numFmtId="168" fontId="23" fillId="0" borderId="0" xfId="3" applyNumberFormat="1" applyFont="1" applyFill="1" applyBorder="1" applyAlignment="1">
      <alignment vertical="top" wrapText="1"/>
    </xf>
    <xf numFmtId="165" fontId="23" fillId="0" borderId="0" xfId="3" applyNumberFormat="1" applyFont="1" applyFill="1" applyBorder="1" applyAlignment="1">
      <alignment horizontal="left" vertical="top" wrapText="1"/>
    </xf>
    <xf numFmtId="0" fontId="25" fillId="0" borderId="22" xfId="3" applyFont="1" applyFill="1" applyBorder="1" applyAlignment="1">
      <alignment horizontal="left" vertical="top"/>
    </xf>
    <xf numFmtId="0" fontId="25" fillId="0" borderId="0" xfId="3" applyFont="1" applyFill="1" applyBorder="1" applyAlignment="1">
      <alignment horizontal="left" vertical="top"/>
    </xf>
    <xf numFmtId="0" fontId="19" fillId="3" borderId="0" xfId="3" applyFill="1" applyBorder="1" applyAlignment="1">
      <alignment horizontal="left" vertical="top"/>
    </xf>
    <xf numFmtId="0" fontId="19" fillId="9" borderId="0" xfId="3" applyFill="1" applyBorder="1" applyAlignment="1">
      <alignment horizontal="left" vertical="top"/>
    </xf>
    <xf numFmtId="0" fontId="15" fillId="0" borderId="0" xfId="3" applyFont="1" applyFill="1" applyBorder="1" applyAlignment="1">
      <alignment horizontal="left" vertical="top" wrapText="1"/>
    </xf>
    <xf numFmtId="0" fontId="15" fillId="0" borderId="0" xfId="3" applyFont="1" applyFill="1" applyBorder="1" applyAlignment="1">
      <alignment horizontal="left" vertical="top"/>
    </xf>
    <xf numFmtId="0" fontId="19" fillId="0" borderId="0" xfId="3" applyFont="1" applyFill="1" applyBorder="1" applyAlignment="1">
      <alignment horizontal="left" vertical="top"/>
    </xf>
    <xf numFmtId="0" fontId="19" fillId="0" borderId="0" xfId="3" applyFont="1" applyFill="1" applyBorder="1" applyAlignment="1">
      <alignment horizontal="center" vertical="top"/>
    </xf>
    <xf numFmtId="0" fontId="15" fillId="3" borderId="0" xfId="3" applyFont="1" applyFill="1" applyBorder="1" applyAlignment="1">
      <alignment vertical="top" wrapText="1"/>
    </xf>
    <xf numFmtId="0" fontId="15" fillId="3" borderId="0" xfId="3" applyFont="1" applyFill="1" applyBorder="1" applyAlignment="1">
      <alignment horizontal="left" vertical="top"/>
    </xf>
    <xf numFmtId="0" fontId="19" fillId="3" borderId="0" xfId="3" applyFill="1" applyBorder="1" applyAlignment="1">
      <alignment horizontal="right" vertical="top"/>
    </xf>
    <xf numFmtId="0" fontId="19" fillId="0" borderId="22" xfId="3" applyFill="1" applyBorder="1" applyAlignment="1">
      <alignment horizontal="left" vertical="top"/>
    </xf>
    <xf numFmtId="0" fontId="19" fillId="0" borderId="22" xfId="3" applyFont="1" applyFill="1" applyBorder="1" applyAlignment="1">
      <alignment horizontal="left" vertical="top"/>
    </xf>
    <xf numFmtId="0" fontId="19" fillId="0" borderId="22" xfId="3" applyFont="1" applyFill="1" applyBorder="1" applyAlignment="1">
      <alignment horizontal="left" vertical="top" wrapText="1"/>
    </xf>
    <xf numFmtId="170" fontId="19" fillId="0" borderId="22" xfId="3" applyNumberFormat="1" applyFont="1" applyFill="1" applyBorder="1" applyAlignment="1">
      <alignment horizontal="left" vertical="top"/>
    </xf>
    <xf numFmtId="0" fontId="26" fillId="4" borderId="22" xfId="3" applyFont="1" applyFill="1" applyBorder="1" applyAlignment="1">
      <alignment horizontal="left" vertical="top"/>
    </xf>
    <xf numFmtId="2" fontId="26" fillId="4" borderId="22" xfId="3" applyNumberFormat="1" applyFont="1" applyFill="1" applyBorder="1" applyAlignment="1">
      <alignment horizontal="left" vertical="top"/>
    </xf>
    <xf numFmtId="2" fontId="19" fillId="0" borderId="22" xfId="3" applyNumberFormat="1" applyFont="1" applyFill="1" applyBorder="1" applyAlignment="1">
      <alignment horizontal="left" vertical="top" wrapText="1"/>
    </xf>
    <xf numFmtId="4" fontId="13" fillId="0" borderId="12" xfId="0" applyNumberFormat="1" applyFont="1" applyFill="1" applyBorder="1" applyAlignment="1" applyProtection="1">
      <alignment horizontal="center" vertical="center" wrapText="1"/>
    </xf>
    <xf numFmtId="4" fontId="13" fillId="0" borderId="9" xfId="0" applyNumberFormat="1" applyFont="1" applyFill="1" applyBorder="1" applyAlignment="1" applyProtection="1">
      <alignment horizontal="center" vertical="center" wrapText="1"/>
    </xf>
    <xf numFmtId="166" fontId="2" fillId="0" borderId="9" xfId="0" applyNumberFormat="1" applyFont="1" applyFill="1" applyBorder="1" applyAlignment="1">
      <alignment horizontal="center" vertical="center" wrapText="1"/>
    </xf>
    <xf numFmtId="166" fontId="2" fillId="0" borderId="42" xfId="0" applyNumberFormat="1" applyFont="1" applyFill="1" applyBorder="1" applyAlignment="1">
      <alignment horizontal="center" vertical="center" wrapText="1"/>
    </xf>
    <xf numFmtId="0" fontId="29" fillId="0" borderId="37" xfId="4" applyFont="1" applyBorder="1" applyAlignment="1">
      <alignment vertical="center" wrapText="1"/>
    </xf>
    <xf numFmtId="0" fontId="29" fillId="0" borderId="18" xfId="4" applyFont="1" applyBorder="1" applyAlignment="1">
      <alignment vertical="center" wrapText="1"/>
    </xf>
    <xf numFmtId="0" fontId="27" fillId="0" borderId="0" xfId="4" applyFill="1" applyBorder="1" applyAlignment="1">
      <alignment horizontal="left" vertical="top"/>
    </xf>
    <xf numFmtId="0" fontId="31" fillId="10" borderId="37" xfId="5" applyFont="1" applyFill="1" applyBorder="1" applyAlignment="1">
      <alignment horizontal="right" vertical="center"/>
    </xf>
    <xf numFmtId="14" fontId="31" fillId="10" borderId="18" xfId="5" applyNumberFormat="1" applyFont="1" applyFill="1" applyBorder="1" applyAlignment="1">
      <alignment horizontal="left" vertical="center"/>
    </xf>
    <xf numFmtId="0" fontId="31" fillId="10" borderId="18" xfId="5" applyFont="1" applyFill="1" applyBorder="1" applyAlignment="1">
      <alignment horizontal="center" vertical="center" wrapText="1"/>
    </xf>
    <xf numFmtId="0" fontId="31" fillId="10" borderId="22" xfId="5" applyFont="1" applyFill="1" applyBorder="1" applyAlignment="1">
      <alignment horizontal="center" vertical="center"/>
    </xf>
    <xf numFmtId="0" fontId="31" fillId="10" borderId="22" xfId="5" applyFont="1" applyFill="1" applyBorder="1" applyAlignment="1">
      <alignment horizontal="center" vertical="center" wrapText="1"/>
    </xf>
    <xf numFmtId="49" fontId="31" fillId="10" borderId="22" xfId="5" applyNumberFormat="1" applyFont="1" applyFill="1" applyBorder="1" applyAlignment="1">
      <alignment horizontal="center" vertical="center" wrapText="1"/>
    </xf>
    <xf numFmtId="10" fontId="31" fillId="10" borderId="22" xfId="5" applyNumberFormat="1" applyFont="1" applyFill="1" applyBorder="1" applyAlignment="1">
      <alignment horizontal="center" vertical="center" wrapText="1"/>
    </xf>
    <xf numFmtId="10" fontId="31" fillId="4" borderId="22" xfId="5" applyNumberFormat="1" applyFont="1" applyFill="1" applyBorder="1" applyAlignment="1">
      <alignment horizontal="center" vertical="center" wrapText="1"/>
    </xf>
    <xf numFmtId="49" fontId="33" fillId="10" borderId="22" xfId="5" applyNumberFormat="1" applyFont="1" applyFill="1" applyBorder="1" applyAlignment="1">
      <alignment horizontal="center" vertical="center" wrapText="1"/>
    </xf>
    <xf numFmtId="171" fontId="33" fillId="10" borderId="22" xfId="6" applyNumberFormat="1" applyFont="1" applyFill="1" applyBorder="1" applyAlignment="1">
      <alignment horizontal="center" vertical="center" wrapText="1"/>
    </xf>
    <xf numFmtId="171" fontId="33" fillId="10" borderId="22" xfId="5" applyNumberFormat="1" applyFont="1" applyFill="1" applyBorder="1" applyAlignment="1">
      <alignment horizontal="center" vertical="center" wrapText="1"/>
    </xf>
    <xf numFmtId="171" fontId="31" fillId="10" borderId="22" xfId="5" applyNumberFormat="1" applyFont="1" applyFill="1" applyBorder="1" applyAlignment="1">
      <alignment horizontal="center" vertical="center" wrapText="1"/>
    </xf>
    <xf numFmtId="0" fontId="29" fillId="10" borderId="70" xfId="5" applyFont="1" applyFill="1" applyBorder="1" applyAlignment="1">
      <alignment wrapText="1"/>
    </xf>
    <xf numFmtId="0" fontId="29" fillId="10" borderId="0" xfId="5" applyFont="1" applyFill="1" applyBorder="1" applyAlignment="1">
      <alignment wrapText="1"/>
    </xf>
    <xf numFmtId="0" fontId="31" fillId="0" borderId="20" xfId="5" applyFont="1" applyBorder="1" applyAlignment="1">
      <alignment vertical="center"/>
    </xf>
    <xf numFmtId="0" fontId="28" fillId="10" borderId="71" xfId="5" applyFont="1" applyFill="1" applyBorder="1"/>
    <xf numFmtId="0" fontId="28" fillId="0" borderId="38" xfId="5" applyFont="1" applyBorder="1" applyAlignment="1">
      <alignment vertical="center"/>
    </xf>
    <xf numFmtId="0" fontId="28" fillId="10" borderId="0" xfId="5" applyFont="1" applyFill="1" applyBorder="1" applyAlignment="1">
      <alignment wrapText="1"/>
    </xf>
    <xf numFmtId="0" fontId="28" fillId="10" borderId="0" xfId="5" applyFont="1" applyFill="1" applyBorder="1"/>
    <xf numFmtId="0" fontId="28" fillId="10" borderId="70" xfId="5" applyFont="1" applyFill="1" applyBorder="1"/>
    <xf numFmtId="0" fontId="31" fillId="10" borderId="70" xfId="5" applyFont="1" applyFill="1" applyBorder="1"/>
    <xf numFmtId="0" fontId="31" fillId="0" borderId="37" xfId="5" applyFont="1" applyBorder="1" applyAlignment="1">
      <alignment horizontal="center" vertical="center"/>
    </xf>
    <xf numFmtId="0" fontId="33" fillId="10" borderId="0" xfId="5" applyFont="1" applyFill="1" applyBorder="1" applyAlignment="1">
      <alignment wrapText="1"/>
    </xf>
    <xf numFmtId="0" fontId="31" fillId="0" borderId="0" xfId="5" applyFont="1" applyBorder="1" applyAlignment="1">
      <alignment vertical="center"/>
    </xf>
    <xf numFmtId="0" fontId="31" fillId="0" borderId="70" xfId="5" applyFont="1" applyBorder="1" applyAlignment="1">
      <alignment vertical="center"/>
    </xf>
    <xf numFmtId="0" fontId="33" fillId="0" borderId="71" xfId="5" applyFont="1" applyBorder="1" applyAlignment="1">
      <alignment vertical="center"/>
    </xf>
    <xf numFmtId="0" fontId="33" fillId="10" borderId="70" xfId="5" applyFont="1" applyFill="1" applyBorder="1"/>
    <xf numFmtId="0" fontId="33" fillId="0" borderId="0" xfId="5" applyFont="1" applyBorder="1" applyAlignment="1">
      <alignment horizontal="center" vertical="center"/>
    </xf>
    <xf numFmtId="0" fontId="33" fillId="10" borderId="0" xfId="5" applyFont="1" applyFill="1" applyBorder="1"/>
    <xf numFmtId="0" fontId="33" fillId="10" borderId="71" xfId="5" applyFont="1" applyFill="1" applyBorder="1"/>
    <xf numFmtId="0" fontId="28" fillId="0" borderId="0" xfId="5" applyFont="1" applyBorder="1" applyAlignment="1">
      <alignment horizontal="center" vertical="center"/>
    </xf>
    <xf numFmtId="0" fontId="28" fillId="0" borderId="38" xfId="5" applyFont="1" applyBorder="1" applyAlignment="1">
      <alignment horizontal="center" vertical="center"/>
    </xf>
    <xf numFmtId="0" fontId="31" fillId="10" borderId="0" xfId="5" applyFont="1" applyFill="1" applyBorder="1" applyAlignment="1">
      <alignment wrapText="1"/>
    </xf>
    <xf numFmtId="0" fontId="29" fillId="10" borderId="0" xfId="5" applyFont="1" applyFill="1" applyBorder="1" applyAlignment="1">
      <alignment horizontal="right"/>
    </xf>
    <xf numFmtId="0" fontId="29" fillId="10" borderId="70" xfId="5" applyFont="1" applyFill="1" applyBorder="1" applyAlignment="1">
      <alignment horizontal="right"/>
    </xf>
    <xf numFmtId="0" fontId="33" fillId="10" borderId="0" xfId="5" applyFont="1" applyFill="1" applyBorder="1" applyAlignment="1">
      <alignment horizontal="center" vertical="center"/>
    </xf>
    <xf numFmtId="0" fontId="28" fillId="10" borderId="72" xfId="5" applyFont="1" applyFill="1" applyBorder="1"/>
    <xf numFmtId="0" fontId="28" fillId="10" borderId="38" xfId="5" applyFont="1" applyFill="1" applyBorder="1"/>
    <xf numFmtId="0" fontId="28" fillId="10" borderId="38" xfId="5" applyFont="1" applyFill="1" applyBorder="1" applyAlignment="1">
      <alignment wrapText="1"/>
    </xf>
    <xf numFmtId="0" fontId="28" fillId="10" borderId="69" xfId="5" applyFont="1" applyFill="1" applyBorder="1"/>
    <xf numFmtId="0" fontId="34" fillId="0" borderId="6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4" fillId="2" borderId="45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/>
    </xf>
    <xf numFmtId="0" fontId="35" fillId="0" borderId="0" xfId="0" applyFont="1"/>
    <xf numFmtId="0" fontId="34" fillId="2" borderId="50" xfId="0" applyFont="1" applyFill="1" applyBorder="1" applyAlignment="1">
      <alignment horizontal="center" vertical="center" wrapText="1"/>
    </xf>
    <xf numFmtId="49" fontId="11" fillId="2" borderId="40" xfId="0" applyNumberFormat="1" applyFont="1" applyFill="1" applyBorder="1" applyAlignment="1">
      <alignment horizontal="center" vertical="center" wrapText="1"/>
    </xf>
    <xf numFmtId="0" fontId="18" fillId="2" borderId="40" xfId="0" applyNumberFormat="1" applyFont="1" applyFill="1" applyBorder="1" applyAlignment="1" applyProtection="1">
      <alignment horizontal="left" vertical="center" wrapText="1"/>
    </xf>
    <xf numFmtId="2" fontId="11" fillId="2" borderId="40" xfId="2" applyNumberFormat="1" applyFont="1" applyFill="1" applyBorder="1" applyAlignment="1">
      <alignment horizontal="center" vertical="center" wrapText="1"/>
    </xf>
    <xf numFmtId="4" fontId="11" fillId="2" borderId="40" xfId="0" applyNumberFormat="1" applyFont="1" applyFill="1" applyBorder="1" applyAlignment="1">
      <alignment horizontal="center" vertical="center"/>
    </xf>
    <xf numFmtId="4" fontId="18" fillId="2" borderId="40" xfId="0" applyNumberFormat="1" applyFont="1" applyFill="1" applyBorder="1" applyAlignment="1" applyProtection="1">
      <alignment horizontal="center" vertical="center" wrapText="1"/>
    </xf>
    <xf numFmtId="4" fontId="6" fillId="2" borderId="40" xfId="0" applyNumberFormat="1" applyFont="1" applyFill="1" applyBorder="1" applyAlignment="1">
      <alignment horizontal="center" vertical="center" wrapText="1"/>
    </xf>
    <xf numFmtId="4" fontId="7" fillId="2" borderId="51" xfId="0" applyNumberFormat="1" applyFont="1" applyFill="1" applyBorder="1" applyAlignment="1">
      <alignment horizontal="center" vertical="center" wrapText="1"/>
    </xf>
    <xf numFmtId="0" fontId="34" fillId="2" borderId="41" xfId="0" applyFont="1" applyFill="1" applyBorder="1" applyAlignment="1">
      <alignment horizontal="center" vertical="center" wrapText="1"/>
    </xf>
    <xf numFmtId="49" fontId="4" fillId="2" borderId="43" xfId="0" applyNumberFormat="1" applyFont="1" applyFill="1" applyBorder="1" applyAlignment="1">
      <alignment horizontal="center" vertical="center" wrapText="1"/>
    </xf>
    <xf numFmtId="0" fontId="18" fillId="2" borderId="43" xfId="0" applyNumberFormat="1" applyFont="1" applyFill="1" applyBorder="1" applyAlignment="1" applyProtection="1">
      <alignment vertical="top" wrapText="1"/>
    </xf>
    <xf numFmtId="2" fontId="4" fillId="2" borderId="43" xfId="2" applyNumberFormat="1" applyFont="1" applyFill="1" applyBorder="1" applyAlignment="1">
      <alignment horizontal="center" vertical="center" wrapText="1"/>
    </xf>
    <xf numFmtId="4" fontId="12" fillId="2" borderId="43" xfId="0" applyNumberFormat="1" applyFont="1" applyFill="1" applyBorder="1" applyAlignment="1">
      <alignment horizontal="center" vertical="center"/>
    </xf>
    <xf numFmtId="4" fontId="13" fillId="2" borderId="43" xfId="0" applyNumberFormat="1" applyFont="1" applyFill="1" applyBorder="1" applyAlignment="1" applyProtection="1">
      <alignment horizontal="center" vertical="center" wrapText="1"/>
    </xf>
    <xf numFmtId="4" fontId="2" fillId="2" borderId="43" xfId="0" applyNumberFormat="1" applyFont="1" applyFill="1" applyBorder="1" applyAlignment="1">
      <alignment horizontal="center" vertical="center" wrapText="1"/>
    </xf>
    <xf numFmtId="4" fontId="6" fillId="2" borderId="44" xfId="0" applyNumberFormat="1" applyFont="1" applyFill="1" applyBorder="1" applyAlignment="1">
      <alignment horizontal="center" vertical="center" wrapText="1"/>
    </xf>
    <xf numFmtId="49" fontId="12" fillId="2" borderId="40" xfId="0" applyNumberFormat="1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vertical="top" wrapText="1"/>
    </xf>
    <xf numFmtId="2" fontId="12" fillId="2" borderId="40" xfId="2" applyNumberFormat="1" applyFont="1" applyFill="1" applyBorder="1" applyAlignment="1">
      <alignment horizontal="center" vertical="center" wrapText="1"/>
    </xf>
    <xf numFmtId="4" fontId="12" fillId="2" borderId="40" xfId="0" applyNumberFormat="1" applyFont="1" applyFill="1" applyBorder="1" applyAlignment="1">
      <alignment horizontal="center" vertical="center" wrapText="1"/>
    </xf>
    <xf numFmtId="4" fontId="8" fillId="2" borderId="40" xfId="0" applyNumberFormat="1" applyFont="1" applyFill="1" applyBorder="1" applyAlignment="1">
      <alignment horizontal="center" vertical="center" wrapText="1"/>
    </xf>
    <xf numFmtId="4" fontId="8" fillId="2" borderId="51" xfId="0" applyNumberFormat="1" applyFont="1" applyFill="1" applyBorder="1" applyAlignment="1">
      <alignment horizontal="center" vertical="center" wrapText="1"/>
    </xf>
    <xf numFmtId="0" fontId="18" fillId="2" borderId="43" xfId="0" applyNumberFormat="1" applyFont="1" applyFill="1" applyBorder="1" applyAlignment="1" applyProtection="1">
      <alignment horizontal="center" vertical="center" wrapText="1"/>
    </xf>
    <xf numFmtId="49" fontId="11" fillId="2" borderId="73" xfId="0" applyNumberFormat="1" applyFont="1" applyFill="1" applyBorder="1" applyAlignment="1">
      <alignment horizontal="center" vertical="center" wrapText="1"/>
    </xf>
    <xf numFmtId="0" fontId="18" fillId="2" borderId="73" xfId="0" applyNumberFormat="1" applyFont="1" applyFill="1" applyBorder="1" applyAlignment="1" applyProtection="1">
      <alignment vertical="top" wrapText="1"/>
    </xf>
    <xf numFmtId="2" fontId="11" fillId="2" borderId="73" xfId="2" applyNumberFormat="1" applyFont="1" applyFill="1" applyBorder="1" applyAlignment="1">
      <alignment horizontal="center" vertical="center" wrapText="1"/>
    </xf>
    <xf numFmtId="4" fontId="11" fillId="2" borderId="73" xfId="0" applyNumberFormat="1" applyFont="1" applyFill="1" applyBorder="1" applyAlignment="1">
      <alignment horizontal="center" vertical="center" wrapText="1"/>
    </xf>
    <xf numFmtId="4" fontId="18" fillId="2" borderId="73" xfId="0" applyNumberFormat="1" applyFont="1" applyFill="1" applyBorder="1" applyAlignment="1" applyProtection="1">
      <alignment horizontal="center" vertical="center" wrapText="1"/>
    </xf>
    <xf numFmtId="0" fontId="19" fillId="0" borderId="74" xfId="0" applyFont="1" applyFill="1" applyBorder="1" applyAlignment="1">
      <alignment vertical="top"/>
    </xf>
    <xf numFmtId="0" fontId="19" fillId="0" borderId="9" xfId="0" applyFont="1" applyFill="1" applyBorder="1" applyAlignment="1">
      <alignment vertical="top" wrapText="1"/>
    </xf>
    <xf numFmtId="0" fontId="16" fillId="0" borderId="9" xfId="0" applyFont="1" applyFill="1" applyBorder="1" applyAlignment="1">
      <alignment vertical="top" wrapText="1"/>
    </xf>
    <xf numFmtId="0" fontId="19" fillId="0" borderId="22" xfId="3" applyFont="1" applyFill="1" applyBorder="1" applyAlignment="1">
      <alignment vertical="top" wrapText="1"/>
    </xf>
    <xf numFmtId="0" fontId="19" fillId="0" borderId="22" xfId="3" applyFill="1" applyBorder="1" applyAlignment="1">
      <alignment vertical="top" wrapText="1"/>
    </xf>
    <xf numFmtId="0" fontId="35" fillId="0" borderId="0" xfId="0" applyFont="1" applyAlignment="1">
      <alignment horizontal="center"/>
    </xf>
    <xf numFmtId="0" fontId="4" fillId="0" borderId="37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26" fillId="0" borderId="0" xfId="3" applyFont="1" applyFill="1" applyBorder="1" applyAlignment="1">
      <alignment horizontal="left" vertical="top"/>
    </xf>
    <xf numFmtId="2" fontId="26" fillId="0" borderId="0" xfId="3" applyNumberFormat="1" applyFont="1" applyFill="1" applyBorder="1" applyAlignment="1">
      <alignment horizontal="left" vertical="top"/>
    </xf>
    <xf numFmtId="0" fontId="13" fillId="0" borderId="22" xfId="0" applyNumberFormat="1" applyFont="1" applyFill="1" applyBorder="1" applyAlignment="1" applyProtection="1">
      <alignment vertical="top" wrapText="1"/>
    </xf>
    <xf numFmtId="0" fontId="35" fillId="0" borderId="0" xfId="0" applyFont="1" applyAlignment="1">
      <alignment horizontal="center"/>
    </xf>
    <xf numFmtId="0" fontId="13" fillId="0" borderId="23" xfId="0" applyNumberFormat="1" applyFont="1" applyFill="1" applyBorder="1" applyAlignment="1" applyProtection="1">
      <alignment vertical="top" wrapText="1"/>
    </xf>
    <xf numFmtId="0" fontId="19" fillId="0" borderId="22" xfId="3" applyFont="1" applyFill="1" applyBorder="1" applyAlignment="1">
      <alignment horizontal="center" vertical="center"/>
    </xf>
    <xf numFmtId="0" fontId="13" fillId="0" borderId="83" xfId="0" applyNumberFormat="1" applyFont="1" applyFill="1" applyBorder="1" applyAlignment="1" applyProtection="1">
      <alignment horizontal="center" vertical="center" wrapText="1"/>
    </xf>
    <xf numFmtId="0" fontId="19" fillId="0" borderId="22" xfId="3" applyFill="1" applyBorder="1" applyAlignment="1">
      <alignment horizontal="center" vertical="center"/>
    </xf>
    <xf numFmtId="0" fontId="13" fillId="0" borderId="22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Alignment="1">
      <alignment horizontal="left"/>
    </xf>
    <xf numFmtId="0" fontId="5" fillId="0" borderId="38" xfId="0" applyFont="1" applyBorder="1"/>
    <xf numFmtId="0" fontId="19" fillId="4" borderId="22" xfId="3" applyFill="1" applyBorder="1" applyAlignment="1">
      <alignment horizontal="left" vertical="top" wrapText="1"/>
    </xf>
    <xf numFmtId="0" fontId="13" fillId="0" borderId="22" xfId="3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19" fillId="0" borderId="22" xfId="3" applyFont="1" applyFill="1" applyBorder="1" applyAlignment="1">
      <alignment horizontal="center" vertical="top"/>
    </xf>
    <xf numFmtId="0" fontId="19" fillId="0" borderId="22" xfId="3" applyFill="1" applyBorder="1" applyAlignment="1">
      <alignment horizontal="center" vertical="top"/>
    </xf>
    <xf numFmtId="0" fontId="26" fillId="0" borderId="22" xfId="3" applyFont="1" applyFill="1" applyBorder="1" applyAlignment="1">
      <alignment horizontal="center" vertical="top"/>
    </xf>
    <xf numFmtId="0" fontId="19" fillId="4" borderId="22" xfId="3" applyFont="1" applyFill="1" applyBorder="1" applyAlignment="1">
      <alignment horizontal="center" vertical="top"/>
    </xf>
    <xf numFmtId="0" fontId="19" fillId="4" borderId="22" xfId="3" applyFill="1" applyBorder="1" applyAlignment="1">
      <alignment horizontal="center" vertical="top"/>
    </xf>
    <xf numFmtId="0" fontId="19" fillId="4" borderId="22" xfId="3" applyFont="1" applyFill="1" applyBorder="1" applyAlignment="1">
      <alignment horizontal="left" vertical="top" wrapText="1"/>
    </xf>
    <xf numFmtId="0" fontId="19" fillId="4" borderId="22" xfId="3" applyFill="1" applyBorder="1" applyAlignment="1">
      <alignment horizontal="left" vertical="top" wrapText="1"/>
    </xf>
    <xf numFmtId="0" fontId="19" fillId="4" borderId="22" xfId="3" applyFont="1" applyFill="1" applyBorder="1" applyAlignment="1">
      <alignment horizontal="center" vertical="center"/>
    </xf>
    <xf numFmtId="0" fontId="19" fillId="4" borderId="22" xfId="3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0" fillId="2" borderId="22" xfId="3" applyFont="1" applyFill="1" applyBorder="1" applyAlignment="1">
      <alignment horizontal="left" vertical="top" wrapText="1"/>
    </xf>
    <xf numFmtId="165" fontId="22" fillId="2" borderId="22" xfId="3" applyNumberFormat="1" applyFont="1" applyFill="1" applyBorder="1" applyAlignment="1">
      <alignment horizontal="left" vertical="top" wrapText="1"/>
    </xf>
    <xf numFmtId="165" fontId="22" fillId="2" borderId="22" xfId="3" applyNumberFormat="1" applyFont="1" applyFill="1" applyBorder="1" applyAlignment="1">
      <alignment horizontal="center" vertical="top" wrapText="1"/>
    </xf>
    <xf numFmtId="0" fontId="19" fillId="0" borderId="0" xfId="3" applyFont="1" applyFill="1" applyBorder="1" applyAlignment="1">
      <alignment horizontal="center" vertical="top" wrapText="1"/>
    </xf>
    <xf numFmtId="0" fontId="19" fillId="0" borderId="0" xfId="3" applyFill="1" applyBorder="1" applyAlignment="1">
      <alignment horizontal="center" vertical="top"/>
    </xf>
    <xf numFmtId="0" fontId="15" fillId="0" borderId="31" xfId="3" applyFont="1" applyFill="1" applyBorder="1" applyAlignment="1">
      <alignment horizontal="left" vertical="top" wrapText="1"/>
    </xf>
    <xf numFmtId="0" fontId="19" fillId="0" borderId="31" xfId="3" applyFill="1" applyBorder="1" applyAlignment="1">
      <alignment horizontal="left" vertical="top" wrapText="1"/>
    </xf>
    <xf numFmtId="0" fontId="20" fillId="0" borderId="30" xfId="3" applyFont="1" applyFill="1" applyBorder="1" applyAlignment="1">
      <alignment horizontal="left" vertical="top" wrapText="1"/>
    </xf>
    <xf numFmtId="0" fontId="20" fillId="0" borderId="31" xfId="3" applyFont="1" applyFill="1" applyBorder="1" applyAlignment="1">
      <alignment horizontal="left" vertical="top" wrapText="1"/>
    </xf>
    <xf numFmtId="0" fontId="19" fillId="0" borderId="32" xfId="3" applyFill="1" applyBorder="1" applyAlignment="1">
      <alignment horizontal="left" vertical="top" wrapText="1"/>
    </xf>
    <xf numFmtId="0" fontId="21" fillId="0" borderId="25" xfId="3" applyFont="1" applyFill="1" applyBorder="1" applyAlignment="1">
      <alignment horizontal="center" vertical="top" wrapText="1"/>
    </xf>
    <xf numFmtId="0" fontId="21" fillId="0" borderId="75" xfId="3" applyFont="1" applyFill="1" applyBorder="1" applyAlignment="1">
      <alignment horizontal="center" vertical="top" wrapText="1"/>
    </xf>
    <xf numFmtId="0" fontId="6" fillId="0" borderId="16" xfId="3" applyFont="1" applyFill="1" applyBorder="1" applyAlignment="1">
      <alignment horizontal="center" vertical="top" wrapText="1"/>
    </xf>
    <xf numFmtId="0" fontId="6" fillId="0" borderId="6" xfId="3" applyFont="1" applyFill="1" applyBorder="1" applyAlignment="1">
      <alignment horizontal="center" vertical="top" wrapText="1"/>
    </xf>
    <xf numFmtId="0" fontId="6" fillId="0" borderId="17" xfId="3" applyFont="1" applyFill="1" applyBorder="1" applyAlignment="1">
      <alignment horizontal="center" vertical="top" wrapText="1"/>
    </xf>
    <xf numFmtId="0" fontId="20" fillId="4" borderId="23" xfId="3" applyFont="1" applyFill="1" applyBorder="1" applyAlignment="1">
      <alignment horizontal="center" vertical="top" wrapText="1"/>
    </xf>
    <xf numFmtId="0" fontId="20" fillId="4" borderId="5" xfId="3" applyFont="1" applyFill="1" applyBorder="1" applyAlignment="1">
      <alignment horizontal="center" vertical="top" wrapText="1"/>
    </xf>
    <xf numFmtId="0" fontId="20" fillId="4" borderId="29" xfId="3" applyFont="1" applyFill="1" applyBorder="1" applyAlignment="1">
      <alignment horizontal="center" vertical="top" wrapText="1"/>
    </xf>
    <xf numFmtId="0" fontId="19" fillId="4" borderId="23" xfId="3" applyFill="1" applyBorder="1" applyAlignment="1">
      <alignment horizontal="left" vertical="top" wrapText="1"/>
    </xf>
    <xf numFmtId="0" fontId="19" fillId="4" borderId="29" xfId="3" applyFill="1" applyBorder="1" applyAlignment="1">
      <alignment horizontal="left" vertical="top" wrapText="1"/>
    </xf>
    <xf numFmtId="0" fontId="19" fillId="4" borderId="5" xfId="3" applyFill="1" applyBorder="1" applyAlignment="1">
      <alignment horizontal="left" vertical="top" wrapText="1"/>
    </xf>
    <xf numFmtId="0" fontId="13" fillId="0" borderId="22" xfId="3" applyNumberFormat="1" applyFont="1" applyFill="1" applyBorder="1" applyAlignment="1" applyProtection="1">
      <alignment horizontal="center" vertical="top" wrapText="1"/>
    </xf>
    <xf numFmtId="165" fontId="14" fillId="11" borderId="22" xfId="3" applyNumberFormat="1" applyFont="1" applyFill="1" applyBorder="1" applyAlignment="1">
      <alignment horizontal="left" vertical="top" wrapText="1"/>
    </xf>
    <xf numFmtId="165" fontId="17" fillId="3" borderId="22" xfId="3" applyNumberFormat="1" applyFont="1" applyFill="1" applyBorder="1" applyAlignment="1">
      <alignment horizontal="center" vertical="top" wrapText="1"/>
    </xf>
    <xf numFmtId="0" fontId="19" fillId="0" borderId="0" xfId="3" applyFill="1" applyBorder="1" applyAlignment="1">
      <alignment horizontal="left" vertical="top" wrapText="1"/>
    </xf>
    <xf numFmtId="0" fontId="20" fillId="6" borderId="57" xfId="3" applyFont="1" applyFill="1" applyBorder="1" applyAlignment="1">
      <alignment horizontal="left" vertical="top" wrapText="1"/>
    </xf>
    <xf numFmtId="0" fontId="20" fillId="6" borderId="56" xfId="3" applyFont="1" applyFill="1" applyBorder="1" applyAlignment="1">
      <alignment horizontal="left" vertical="top" wrapText="1"/>
    </xf>
    <xf numFmtId="0" fontId="20" fillId="6" borderId="58" xfId="3" applyFont="1" applyFill="1" applyBorder="1" applyAlignment="1">
      <alignment horizontal="left" vertical="top" wrapText="1"/>
    </xf>
    <xf numFmtId="168" fontId="20" fillId="6" borderId="57" xfId="3" applyNumberFormat="1" applyFont="1" applyFill="1" applyBorder="1" applyAlignment="1">
      <alignment horizontal="right" vertical="top" wrapText="1"/>
    </xf>
    <xf numFmtId="0" fontId="20" fillId="6" borderId="56" xfId="3" applyFont="1" applyFill="1" applyBorder="1" applyAlignment="1">
      <alignment horizontal="right" vertical="top" wrapText="1"/>
    </xf>
    <xf numFmtId="0" fontId="19" fillId="7" borderId="59" xfId="3" applyFill="1" applyBorder="1" applyAlignment="1">
      <alignment horizontal="left" vertical="top" wrapText="1"/>
    </xf>
    <xf numFmtId="0" fontId="19" fillId="7" borderId="60" xfId="3" applyFill="1" applyBorder="1" applyAlignment="1">
      <alignment horizontal="left" vertical="top" wrapText="1"/>
    </xf>
    <xf numFmtId="0" fontId="20" fillId="7" borderId="53" xfId="3" applyFont="1" applyFill="1" applyBorder="1" applyAlignment="1">
      <alignment horizontal="right" vertical="top" wrapText="1"/>
    </xf>
    <xf numFmtId="0" fontId="20" fillId="7" borderId="55" xfId="3" applyFont="1" applyFill="1" applyBorder="1" applyAlignment="1">
      <alignment horizontal="right" vertical="top" wrapText="1"/>
    </xf>
    <xf numFmtId="168" fontId="22" fillId="7" borderId="53" xfId="3" applyNumberFormat="1" applyFont="1" applyFill="1" applyBorder="1" applyAlignment="1">
      <alignment horizontal="right" vertical="top" wrapText="1"/>
    </xf>
    <xf numFmtId="168" fontId="22" fillId="7" borderId="55" xfId="3" applyNumberFormat="1" applyFont="1" applyFill="1" applyBorder="1" applyAlignment="1">
      <alignment horizontal="right" vertical="top" wrapText="1"/>
    </xf>
    <xf numFmtId="0" fontId="20" fillId="5" borderId="53" xfId="3" applyFont="1" applyFill="1" applyBorder="1" applyAlignment="1">
      <alignment horizontal="left" vertical="top" wrapText="1"/>
    </xf>
    <xf numFmtId="0" fontId="20" fillId="5" borderId="54" xfId="3" applyFont="1" applyFill="1" applyBorder="1" applyAlignment="1">
      <alignment horizontal="left" vertical="top" wrapText="1"/>
    </xf>
    <xf numFmtId="0" fontId="20" fillId="5" borderId="55" xfId="3" applyFont="1" applyFill="1" applyBorder="1" applyAlignment="1">
      <alignment horizontal="left" vertical="top" wrapText="1"/>
    </xf>
    <xf numFmtId="169" fontId="23" fillId="8" borderId="59" xfId="3" applyNumberFormat="1" applyFont="1" applyFill="1" applyBorder="1" applyAlignment="1">
      <alignment horizontal="center" vertical="top" wrapText="1"/>
    </xf>
    <xf numFmtId="169" fontId="23" fillId="8" borderId="60" xfId="3" applyNumberFormat="1" applyFont="1" applyFill="1" applyBorder="1" applyAlignment="1">
      <alignment horizontal="center" vertical="top" wrapText="1"/>
    </xf>
    <xf numFmtId="165" fontId="23" fillId="0" borderId="59" xfId="3" applyNumberFormat="1" applyFont="1" applyFill="1" applyBorder="1" applyAlignment="1">
      <alignment horizontal="right" vertical="top" wrapText="1"/>
    </xf>
    <xf numFmtId="165" fontId="23" fillId="0" borderId="60" xfId="3" applyNumberFormat="1" applyFont="1" applyFill="1" applyBorder="1" applyAlignment="1">
      <alignment horizontal="right" vertical="top" wrapText="1"/>
    </xf>
    <xf numFmtId="168" fontId="23" fillId="0" borderId="59" xfId="3" applyNumberFormat="1" applyFont="1" applyFill="1" applyBorder="1" applyAlignment="1">
      <alignment horizontal="left" vertical="top"/>
    </xf>
    <xf numFmtId="168" fontId="23" fillId="0" borderId="60" xfId="3" applyNumberFormat="1" applyFont="1" applyFill="1" applyBorder="1" applyAlignment="1">
      <alignment horizontal="left" vertical="top"/>
    </xf>
    <xf numFmtId="169" fontId="23" fillId="8" borderId="63" xfId="3" applyNumberFormat="1" applyFont="1" applyFill="1" applyBorder="1" applyAlignment="1">
      <alignment horizontal="center" vertical="top" wrapText="1"/>
    </xf>
    <xf numFmtId="169" fontId="23" fillId="8" borderId="64" xfId="3" applyNumberFormat="1" applyFont="1" applyFill="1" applyBorder="1" applyAlignment="1">
      <alignment horizontal="center" vertical="top" wrapText="1"/>
    </xf>
    <xf numFmtId="165" fontId="23" fillId="0" borderId="63" xfId="3" applyNumberFormat="1" applyFont="1" applyFill="1" applyBorder="1" applyAlignment="1">
      <alignment horizontal="right" vertical="top" wrapText="1"/>
    </xf>
    <xf numFmtId="165" fontId="23" fillId="0" borderId="64" xfId="3" applyNumberFormat="1" applyFont="1" applyFill="1" applyBorder="1" applyAlignment="1">
      <alignment horizontal="right" vertical="top" wrapText="1"/>
    </xf>
    <xf numFmtId="0" fontId="15" fillId="3" borderId="0" xfId="3" applyFont="1" applyFill="1" applyBorder="1" applyAlignment="1">
      <alignment horizontal="left" vertical="top" wrapText="1"/>
    </xf>
    <xf numFmtId="0" fontId="19" fillId="3" borderId="0" xfId="3" applyFill="1" applyBorder="1" applyAlignment="1">
      <alignment horizontal="left" vertical="top" wrapText="1"/>
    </xf>
    <xf numFmtId="0" fontId="20" fillId="3" borderId="0" xfId="3" applyFont="1" applyFill="1" applyBorder="1" applyAlignment="1">
      <alignment horizontal="left" vertical="top" wrapText="1"/>
    </xf>
    <xf numFmtId="167" fontId="22" fillId="9" borderId="23" xfId="3" applyNumberFormat="1" applyFont="1" applyFill="1" applyBorder="1" applyAlignment="1">
      <alignment horizontal="center" vertical="top" wrapText="1"/>
    </xf>
    <xf numFmtId="167" fontId="22" fillId="9" borderId="5" xfId="3" applyNumberFormat="1" applyFont="1" applyFill="1" applyBorder="1" applyAlignment="1">
      <alignment horizontal="center" vertical="top" wrapText="1"/>
    </xf>
    <xf numFmtId="168" fontId="24" fillId="9" borderId="23" xfId="3" applyNumberFormat="1" applyFont="1" applyFill="1" applyBorder="1" applyAlignment="1">
      <alignment horizontal="center" vertical="top"/>
    </xf>
    <xf numFmtId="168" fontId="24" fillId="9" borderId="5" xfId="3" applyNumberFormat="1" applyFont="1" applyFill="1" applyBorder="1" applyAlignment="1">
      <alignment horizontal="center" vertical="top"/>
    </xf>
    <xf numFmtId="0" fontId="15" fillId="0" borderId="0" xfId="3" applyFont="1" applyFill="1" applyBorder="1" applyAlignment="1">
      <alignment horizontal="left" vertical="top" wrapText="1"/>
    </xf>
    <xf numFmtId="0" fontId="4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left" vertical="top"/>
    </xf>
    <xf numFmtId="0" fontId="10" fillId="0" borderId="26" xfId="0" applyFont="1" applyFill="1" applyBorder="1" applyAlignment="1">
      <alignment horizontal="left" vertical="top"/>
    </xf>
    <xf numFmtId="0" fontId="10" fillId="0" borderId="27" xfId="0" applyFont="1" applyFill="1" applyBorder="1" applyAlignment="1">
      <alignment horizontal="left" vertical="top"/>
    </xf>
    <xf numFmtId="0" fontId="10" fillId="0" borderId="28" xfId="0" applyFont="1" applyFill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/>
    </xf>
    <xf numFmtId="0" fontId="10" fillId="0" borderId="29" xfId="0" applyFont="1" applyFill="1" applyBorder="1" applyAlignment="1">
      <alignment horizontal="left" vertical="top"/>
    </xf>
    <xf numFmtId="0" fontId="10" fillId="0" borderId="2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left" vertical="center"/>
    </xf>
    <xf numFmtId="0" fontId="10" fillId="0" borderId="34" xfId="0" applyFont="1" applyFill="1" applyBorder="1" applyAlignment="1">
      <alignment horizontal="left" vertical="center"/>
    </xf>
    <xf numFmtId="0" fontId="10" fillId="0" borderId="35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0" fillId="0" borderId="28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29" xfId="0" applyFont="1" applyFill="1" applyBorder="1" applyAlignment="1">
      <alignment horizontal="left" vertical="center"/>
    </xf>
    <xf numFmtId="0" fontId="10" fillId="0" borderId="39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11" fillId="0" borderId="17" xfId="0" applyFont="1" applyBorder="1" applyAlignment="1">
      <alignment horizontal="right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65" fontId="14" fillId="0" borderId="76" xfId="0" applyNumberFormat="1" applyFont="1" applyFill="1" applyBorder="1" applyAlignment="1">
      <alignment horizontal="center" vertical="center" wrapText="1"/>
    </xf>
    <xf numFmtId="165" fontId="14" fillId="0" borderId="77" xfId="0" applyNumberFormat="1" applyFont="1" applyFill="1" applyBorder="1" applyAlignment="1">
      <alignment horizontal="center" vertical="center" wrapText="1"/>
    </xf>
    <xf numFmtId="165" fontId="14" fillId="0" borderId="78" xfId="0" applyNumberFormat="1" applyFont="1" applyFill="1" applyBorder="1" applyAlignment="1">
      <alignment horizontal="center" vertical="center" wrapText="1"/>
    </xf>
    <xf numFmtId="4" fontId="13" fillId="0" borderId="76" xfId="0" applyNumberFormat="1" applyFont="1" applyFill="1" applyBorder="1" applyAlignment="1" applyProtection="1">
      <alignment horizontal="center" vertical="center" wrapText="1"/>
    </xf>
    <xf numFmtId="4" fontId="13" fillId="0" borderId="77" xfId="0" applyNumberFormat="1" applyFont="1" applyFill="1" applyBorder="1" applyAlignment="1" applyProtection="1">
      <alignment horizontal="center" vertical="center" wrapText="1"/>
    </xf>
    <xf numFmtId="4" fontId="13" fillId="0" borderId="78" xfId="0" applyNumberFormat="1" applyFont="1" applyFill="1" applyBorder="1" applyAlignment="1" applyProtection="1">
      <alignment horizontal="center" vertical="center" wrapText="1"/>
    </xf>
    <xf numFmtId="0" fontId="13" fillId="0" borderId="76" xfId="0" applyNumberFormat="1" applyFont="1" applyFill="1" applyBorder="1" applyAlignment="1" applyProtection="1">
      <alignment horizontal="center" vertical="center" wrapText="1"/>
    </xf>
    <xf numFmtId="0" fontId="13" fillId="0" borderId="77" xfId="0" applyNumberFormat="1" applyFont="1" applyFill="1" applyBorder="1" applyAlignment="1" applyProtection="1">
      <alignment horizontal="center" vertical="center" wrapText="1"/>
    </xf>
    <xf numFmtId="0" fontId="13" fillId="0" borderId="78" xfId="0" applyNumberFormat="1" applyFont="1" applyFill="1" applyBorder="1" applyAlignment="1" applyProtection="1">
      <alignment horizontal="center" vertical="center" wrapText="1"/>
    </xf>
    <xf numFmtId="4" fontId="13" fillId="0" borderId="79" xfId="0" applyNumberFormat="1" applyFont="1" applyFill="1" applyBorder="1" applyAlignment="1" applyProtection="1">
      <alignment horizontal="center" vertical="center" wrapText="1"/>
    </xf>
    <xf numFmtId="4" fontId="13" fillId="0" borderId="80" xfId="0" applyNumberFormat="1" applyFont="1" applyFill="1" applyBorder="1" applyAlignment="1" applyProtection="1">
      <alignment horizontal="center" vertical="center" wrapText="1"/>
    </xf>
    <xf numFmtId="4" fontId="13" fillId="0" borderId="81" xfId="0" applyNumberFormat="1" applyFont="1" applyFill="1" applyBorder="1" applyAlignment="1" applyProtection="1">
      <alignment horizontal="center" vertical="center" wrapText="1"/>
    </xf>
    <xf numFmtId="0" fontId="10" fillId="0" borderId="8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31" fillId="10" borderId="66" xfId="5" applyFont="1" applyFill="1" applyBorder="1" applyAlignment="1">
      <alignment vertical="center" wrapText="1"/>
    </xf>
    <xf numFmtId="0" fontId="31" fillId="10" borderId="68" xfId="5" applyFont="1" applyFill="1" applyBorder="1" applyAlignment="1">
      <alignment vertical="center" wrapText="1"/>
    </xf>
    <xf numFmtId="0" fontId="31" fillId="10" borderId="22" xfId="5" applyFont="1" applyFill="1" applyBorder="1" applyAlignment="1">
      <alignment horizontal="center" vertical="center" wrapText="1"/>
    </xf>
    <xf numFmtId="0" fontId="28" fillId="0" borderId="23" xfId="4" applyFont="1" applyBorder="1" applyAlignment="1">
      <alignment horizontal="center"/>
    </xf>
    <xf numFmtId="0" fontId="28" fillId="0" borderId="5" xfId="4" applyFont="1" applyBorder="1" applyAlignment="1">
      <alignment horizontal="center"/>
    </xf>
    <xf numFmtId="0" fontId="30" fillId="10" borderId="23" xfId="5" applyFont="1" applyFill="1" applyBorder="1" applyAlignment="1">
      <alignment horizontal="center" vertical="center"/>
    </xf>
    <xf numFmtId="0" fontId="30" fillId="10" borderId="5" xfId="5" applyFont="1" applyFill="1" applyBorder="1" applyAlignment="1">
      <alignment horizontal="center" vertical="center"/>
    </xf>
    <xf numFmtId="0" fontId="30" fillId="10" borderId="29" xfId="5" applyFont="1" applyFill="1" applyBorder="1" applyAlignment="1">
      <alignment horizontal="center" vertical="center"/>
    </xf>
    <xf numFmtId="0" fontId="31" fillId="10" borderId="23" xfId="5" applyFont="1" applyFill="1" applyBorder="1" applyAlignment="1">
      <alignment horizontal="left" vertical="center"/>
    </xf>
    <xf numFmtId="0" fontId="31" fillId="10" borderId="5" xfId="5" applyFont="1" applyFill="1" applyBorder="1" applyAlignment="1">
      <alignment horizontal="left" vertical="center"/>
    </xf>
    <xf numFmtId="0" fontId="31" fillId="10" borderId="29" xfId="5" applyFont="1" applyFill="1" applyBorder="1" applyAlignment="1">
      <alignment horizontal="left" vertical="center"/>
    </xf>
    <xf numFmtId="0" fontId="31" fillId="10" borderId="66" xfId="5" applyFont="1" applyFill="1" applyBorder="1" applyAlignment="1">
      <alignment horizontal="center" vertical="center" wrapText="1"/>
    </xf>
    <xf numFmtId="0" fontId="31" fillId="10" borderId="67" xfId="5" applyFont="1" applyFill="1" applyBorder="1" applyAlignment="1">
      <alignment horizontal="center" vertical="center" wrapText="1"/>
    </xf>
    <xf numFmtId="0" fontId="31" fillId="10" borderId="68" xfId="5" applyFont="1" applyFill="1" applyBorder="1" applyAlignment="1">
      <alignment horizontal="center" vertical="center" wrapText="1"/>
    </xf>
    <xf numFmtId="171" fontId="31" fillId="10" borderId="66" xfId="5" applyNumberFormat="1" applyFont="1" applyFill="1" applyBorder="1" applyAlignment="1">
      <alignment horizontal="center" vertical="center" wrapText="1"/>
    </xf>
    <xf numFmtId="171" fontId="31" fillId="10" borderId="67" xfId="5" applyNumberFormat="1" applyFont="1" applyFill="1" applyBorder="1" applyAlignment="1">
      <alignment horizontal="center" vertical="center" wrapText="1"/>
    </xf>
    <xf numFmtId="171" fontId="31" fillId="10" borderId="68" xfId="5" applyNumberFormat="1" applyFont="1" applyFill="1" applyBorder="1" applyAlignment="1">
      <alignment horizontal="center" vertical="center" wrapText="1"/>
    </xf>
    <xf numFmtId="0" fontId="33" fillId="10" borderId="23" xfId="5" applyFont="1" applyFill="1" applyBorder="1" applyAlignment="1">
      <alignment horizontal="left" vertical="center" wrapText="1"/>
    </xf>
    <xf numFmtId="0" fontId="33" fillId="10" borderId="5" xfId="5" applyFont="1" applyFill="1" applyBorder="1" applyAlignment="1">
      <alignment horizontal="left" vertical="center" wrapText="1"/>
    </xf>
    <xf numFmtId="0" fontId="33" fillId="10" borderId="29" xfId="5" applyFont="1" applyFill="1" applyBorder="1" applyAlignment="1">
      <alignment horizontal="left" vertical="center" wrapText="1"/>
    </xf>
    <xf numFmtId="0" fontId="31" fillId="10" borderId="20" xfId="5" applyFont="1" applyFill="1" applyBorder="1" applyAlignment="1">
      <alignment horizontal="center" vertical="center" wrapText="1"/>
    </xf>
    <xf numFmtId="0" fontId="31" fillId="10" borderId="37" xfId="5" applyFont="1" applyFill="1" applyBorder="1" applyAlignment="1">
      <alignment horizontal="center" vertical="center" wrapText="1"/>
    </xf>
    <xf numFmtId="0" fontId="31" fillId="10" borderId="18" xfId="5" applyFont="1" applyFill="1" applyBorder="1" applyAlignment="1">
      <alignment horizontal="center" vertical="center" wrapText="1"/>
    </xf>
    <xf numFmtId="0" fontId="31" fillId="10" borderId="72" xfId="5" applyFont="1" applyFill="1" applyBorder="1" applyAlignment="1">
      <alignment horizontal="center" vertical="center" wrapText="1"/>
    </xf>
    <xf numFmtId="0" fontId="31" fillId="10" borderId="38" xfId="5" applyFont="1" applyFill="1" applyBorder="1" applyAlignment="1">
      <alignment horizontal="center" vertical="center" wrapText="1"/>
    </xf>
    <xf numFmtId="0" fontId="31" fillId="10" borderId="69" xfId="5" applyFont="1" applyFill="1" applyBorder="1" applyAlignment="1">
      <alignment horizontal="center" vertical="center" wrapText="1"/>
    </xf>
  </cellXfs>
  <cellStyles count="7">
    <cellStyle name="Moeda 2" xfId="6" xr:uid="{00000000-0005-0000-0000-000000000000}"/>
    <cellStyle name="Normal" xfId="0" builtinId="0"/>
    <cellStyle name="Normal 2" xfId="3" xr:uid="{00000000-0005-0000-0000-000002000000}"/>
    <cellStyle name="Normal 2 2" xfId="5" xr:uid="{00000000-0005-0000-0000-000003000000}"/>
    <cellStyle name="Normal 3" xfId="4" xr:uid="{00000000-0005-0000-0000-000004000000}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0</xdr:row>
          <xdr:rowOff>0</xdr:rowOff>
        </xdr:from>
        <xdr:to>
          <xdr:col>1</xdr:col>
          <xdr:colOff>333375</xdr:colOff>
          <xdr:row>4</xdr:row>
          <xdr:rowOff>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1</xdr:col>
          <xdr:colOff>228600</xdr:colOff>
          <xdr:row>4</xdr:row>
          <xdr:rowOff>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0</xdr:rowOff>
        </xdr:from>
        <xdr:to>
          <xdr:col>1</xdr:col>
          <xdr:colOff>200025</xdr:colOff>
          <xdr:row>4</xdr:row>
          <xdr:rowOff>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0</xdr:rowOff>
        </xdr:from>
        <xdr:to>
          <xdr:col>1</xdr:col>
          <xdr:colOff>219075</xdr:colOff>
          <xdr:row>4</xdr:row>
          <xdr:rowOff>0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0</xdr:rowOff>
        </xdr:from>
        <xdr:to>
          <xdr:col>1</xdr:col>
          <xdr:colOff>266700</xdr:colOff>
          <xdr:row>4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0</xdr:row>
          <xdr:rowOff>28575</xdr:rowOff>
        </xdr:from>
        <xdr:to>
          <xdr:col>3</xdr:col>
          <xdr:colOff>533400</xdr:colOff>
          <xdr:row>0</xdr:row>
          <xdr:rowOff>762000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114299</xdr:colOff>
      <xdr:row>0</xdr:row>
      <xdr:rowOff>66674</xdr:rowOff>
    </xdr:from>
    <xdr:to>
      <xdr:col>5</xdr:col>
      <xdr:colOff>676274</xdr:colOff>
      <xdr:row>1</xdr:row>
      <xdr:rowOff>200024</xdr:rowOff>
    </xdr:to>
    <xdr:sp macro="" textlink="">
      <xdr:nvSpPr>
        <xdr:cNvPr id="4097" name="Text Box 6">
          <a:extLst>
            <a:ext uri="{FF2B5EF4-FFF2-40B4-BE49-F238E27FC236}">
              <a16:creationId xmlns:a16="http://schemas.microsoft.com/office/drawing/2014/main" id="{00000000-0008-0000-0600-000001100000}"/>
            </a:ext>
          </a:extLst>
        </xdr:cNvPr>
        <xdr:cNvSpPr txBox="1">
          <a:spLocks noChangeArrowheads="1"/>
        </xdr:cNvSpPr>
      </xdr:nvSpPr>
      <xdr:spPr bwMode="auto">
        <a:xfrm>
          <a:off x="1190624" y="66674"/>
          <a:ext cx="519112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PREFEITURA MUNICIPAL DE LARANJAL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RUA NORBERTO BERNO, 85, CENTRO - LARANJAL - MG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CNPJ n°:17.947.615/0001-22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Telefones: (32) 3424-1385/1387</a:t>
          </a:r>
        </a:p>
      </xdr:txBody>
    </xdr:sp>
    <xdr:clientData/>
  </xdr:twoCellAnchor>
  <xdr:twoCellAnchor>
    <xdr:from>
      <xdr:col>0</xdr:col>
      <xdr:colOff>47625</xdr:colOff>
      <xdr:row>57</xdr:row>
      <xdr:rowOff>114300</xdr:rowOff>
    </xdr:from>
    <xdr:to>
      <xdr:col>8</xdr:col>
      <xdr:colOff>0</xdr:colOff>
      <xdr:row>58</xdr:row>
      <xdr:rowOff>161925</xdr:rowOff>
    </xdr:to>
    <xdr:sp macro="" textlink="">
      <xdr:nvSpPr>
        <xdr:cNvPr id="4098" name="Text Box 7">
          <a:extLst>
            <a:ext uri="{FF2B5EF4-FFF2-40B4-BE49-F238E27FC236}">
              <a16:creationId xmlns:a16="http://schemas.microsoft.com/office/drawing/2014/main" id="{00000000-0008-0000-0600-000002100000}"/>
            </a:ext>
          </a:extLst>
        </xdr:cNvPr>
        <xdr:cNvSpPr txBox="1">
          <a:spLocks noChangeArrowheads="1"/>
        </xdr:cNvSpPr>
      </xdr:nvSpPr>
      <xdr:spPr bwMode="auto">
        <a:xfrm>
          <a:off x="47625" y="10963275"/>
          <a:ext cx="81153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28575</xdr:rowOff>
        </xdr:from>
        <xdr:to>
          <xdr:col>2</xdr:col>
          <xdr:colOff>9525</xdr:colOff>
          <xdr:row>0</xdr:row>
          <xdr:rowOff>762000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114299</xdr:colOff>
      <xdr:row>0</xdr:row>
      <xdr:rowOff>66674</xdr:rowOff>
    </xdr:from>
    <xdr:to>
      <xdr:col>5</xdr:col>
      <xdr:colOff>676274</xdr:colOff>
      <xdr:row>1</xdr:row>
      <xdr:rowOff>200024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190624" y="66674"/>
          <a:ext cx="519112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PREFEITURA MUNICIPAL DE LARANJAL</a:t>
          </a:r>
        </a:p>
        <a:p>
          <a:pPr algn="l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RUA NORBERTO BERNO, 85, CENTRO - LARANJAL - MG</a:t>
          </a:r>
        </a:p>
        <a:p>
          <a:pPr algn="l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CNPJ n°:17.947.615/0001-22</a:t>
          </a:r>
        </a:p>
        <a:p>
          <a:pPr algn="l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Telefones: (32) 3424-1385/1387</a:t>
          </a:r>
        </a:p>
      </xdr:txBody>
    </xdr:sp>
    <xdr:clientData/>
  </xdr:twoCellAnchor>
  <xdr:twoCellAnchor>
    <xdr:from>
      <xdr:col>0</xdr:col>
      <xdr:colOff>47625</xdr:colOff>
      <xdr:row>54</xdr:row>
      <xdr:rowOff>114300</xdr:rowOff>
    </xdr:from>
    <xdr:to>
      <xdr:col>8</xdr:col>
      <xdr:colOff>0</xdr:colOff>
      <xdr:row>55</xdr:row>
      <xdr:rowOff>161925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47625" y="20012025"/>
          <a:ext cx="81153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28575</xdr:rowOff>
        </xdr:from>
        <xdr:to>
          <xdr:col>2</xdr:col>
          <xdr:colOff>9525</xdr:colOff>
          <xdr:row>0</xdr:row>
          <xdr:rowOff>762000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28575</xdr:rowOff>
        </xdr:from>
        <xdr:to>
          <xdr:col>1</xdr:col>
          <xdr:colOff>419100</xdr:colOff>
          <xdr:row>0</xdr:row>
          <xdr:rowOff>762000</xdr:rowOff>
        </xdr:to>
        <xdr:sp macro="" textlink="">
          <xdr:nvSpPr>
            <xdr:cNvPr id="11266" name="Object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8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854653</xdr:colOff>
      <xdr:row>0</xdr:row>
      <xdr:rowOff>0</xdr:rowOff>
    </xdr:from>
    <xdr:to>
      <xdr:col>5</xdr:col>
      <xdr:colOff>614796</xdr:colOff>
      <xdr:row>0</xdr:row>
      <xdr:rowOff>805295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1521403" y="0"/>
          <a:ext cx="4894984" cy="80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PREFEITURA MUNICIPAL DE LARANJAL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RUA NORBERTO BERNO, 85, CENTRO - LARANJAL - MG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CNPJ n°:17.947.615/0001-22</a:t>
          </a:r>
        </a:p>
        <a:p>
          <a:pPr algn="ctr" rtl="0">
            <a:defRPr sz="1000"/>
          </a:pPr>
          <a:r>
            <a:rPr lang="pt-BR" sz="11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Telefones: (32) 3424-1385/1387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sa/Desktop/2023/PAVIMENTA&#199;&#195;O%20300.000/REVIS&#195;O/PLANILHA%20OR&#199;AMENTARIA%20300.000,00%20-%20SEINFRA%20-%2021%2009%202023%20-%20REV%2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3596812/Documents/Documentos%20Padr&#227;o/Planilha%20Or&#231;ament&#225;ria%20I%20Mem&#243;ria%20de%20C&#225;lculo%20de%20Quantitativos%20I%20Cronograma%20F&#237;sico-Financei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COMPLETA (2)"/>
      <sheetName val="MEMÓRIA DE CÁLCULO"/>
      <sheetName val="CRONOGRAMA PADRÃO"/>
      <sheetName val="CPU 01"/>
      <sheetName val="CPU 02"/>
      <sheetName val="CPU03"/>
      <sheetName val="CRONOGRAMA FISICO FINANCEIRO"/>
    </sheetNames>
    <sheetDataSet>
      <sheetData sheetId="0">
        <row r="3">
          <cell r="A3" t="str">
            <v>PREFEITURA: PREFEITURA MUNICIPAL DE LARANJAL</v>
          </cell>
          <cell r="B3"/>
          <cell r="C3"/>
          <cell r="D3"/>
          <cell r="E3"/>
          <cell r="F3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ária"/>
      <sheetName val="Cronograma"/>
    </sheetNames>
    <sheetDataSet>
      <sheetData sheetId="0">
        <row r="10">
          <cell r="A10">
            <v>1</v>
          </cell>
        </row>
        <row r="13">
          <cell r="A13">
            <v>2</v>
          </cell>
        </row>
        <row r="18">
          <cell r="A18">
            <v>3</v>
          </cell>
        </row>
        <row r="26">
          <cell r="A26">
            <v>5</v>
          </cell>
          <cell r="C26"/>
          <cell r="H26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opLeftCell="A15" workbookViewId="0">
      <selection activeCell="K23" sqref="A1:K23"/>
    </sheetView>
  </sheetViews>
  <sheetFormatPr defaultRowHeight="12.75" x14ac:dyDescent="0.2"/>
  <cols>
    <col min="1" max="3" width="9.140625" style="57"/>
    <col min="4" max="4" width="40.28515625" style="57" customWidth="1"/>
    <col min="5" max="5" width="11" style="57" customWidth="1"/>
    <col min="6" max="6" width="9.140625" style="57"/>
    <col min="7" max="7" width="10.5703125" style="57" customWidth="1"/>
    <col min="8" max="16384" width="9.140625" style="57"/>
  </cols>
  <sheetData>
    <row r="1" spans="1:8" x14ac:dyDescent="0.2">
      <c r="C1" s="57" t="s">
        <v>186</v>
      </c>
    </row>
    <row r="2" spans="1:8" x14ac:dyDescent="0.2">
      <c r="C2" s="57" t="s">
        <v>187</v>
      </c>
    </row>
    <row r="3" spans="1:8" x14ac:dyDescent="0.2">
      <c r="C3" s="57" t="s">
        <v>188</v>
      </c>
    </row>
    <row r="4" spans="1:8" x14ac:dyDescent="0.2">
      <c r="C4" s="57" t="s">
        <v>189</v>
      </c>
      <c r="D4" s="57" t="s">
        <v>192</v>
      </c>
    </row>
    <row r="6" spans="1:8" ht="21.75" customHeight="1" x14ac:dyDescent="0.2">
      <c r="A6" s="225" t="s">
        <v>190</v>
      </c>
      <c r="B6" s="225"/>
      <c r="C6" s="225"/>
      <c r="D6" s="225"/>
      <c r="E6" s="225"/>
      <c r="F6" s="225"/>
      <c r="G6" s="225"/>
      <c r="H6" s="225"/>
    </row>
    <row r="7" spans="1:8" x14ac:dyDescent="0.2">
      <c r="A7" s="225" t="s">
        <v>97</v>
      </c>
      <c r="B7" s="225"/>
      <c r="C7" s="225"/>
      <c r="D7" s="225"/>
      <c r="E7" s="225"/>
      <c r="F7" s="225"/>
      <c r="G7" s="225"/>
      <c r="H7" s="225"/>
    </row>
    <row r="8" spans="1:8" ht="50.25" customHeight="1" x14ac:dyDescent="0.2">
      <c r="A8" s="226" t="s">
        <v>79</v>
      </c>
      <c r="B8" s="227"/>
      <c r="C8" s="228" t="s">
        <v>80</v>
      </c>
      <c r="D8" s="229"/>
      <c r="E8" s="230" t="s">
        <v>16</v>
      </c>
      <c r="F8" s="231"/>
      <c r="G8" s="231"/>
      <c r="H8" s="231"/>
    </row>
    <row r="9" spans="1:8" ht="25.5" x14ac:dyDescent="0.2">
      <c r="A9" s="108" t="s">
        <v>98</v>
      </c>
      <c r="B9" s="108" t="s">
        <v>99</v>
      </c>
      <c r="C9" s="108" t="s">
        <v>5</v>
      </c>
      <c r="D9" s="108" t="s">
        <v>1</v>
      </c>
      <c r="E9" s="108" t="s">
        <v>3</v>
      </c>
      <c r="F9" s="108" t="s">
        <v>100</v>
      </c>
      <c r="G9" s="109" t="s">
        <v>101</v>
      </c>
      <c r="H9" s="109" t="s">
        <v>10</v>
      </c>
    </row>
    <row r="10" spans="1:8" ht="25.5" x14ac:dyDescent="0.2">
      <c r="A10" s="223" t="s">
        <v>102</v>
      </c>
      <c r="B10" s="224"/>
      <c r="C10" s="109" t="s">
        <v>103</v>
      </c>
      <c r="D10" s="109" t="s">
        <v>104</v>
      </c>
      <c r="E10" s="108" t="s">
        <v>15</v>
      </c>
      <c r="F10" s="110">
        <f>0.4*0.4*0.08</f>
        <v>1.2800000000000002E-2</v>
      </c>
      <c r="G10" s="109">
        <v>124.6</v>
      </c>
      <c r="H10" s="109">
        <f>G10*F10</f>
        <v>1.5948800000000003</v>
      </c>
    </row>
    <row r="11" spans="1:8" ht="51" x14ac:dyDescent="0.2">
      <c r="A11" s="223" t="s">
        <v>102</v>
      </c>
      <c r="B11" s="224"/>
      <c r="C11" s="109" t="s">
        <v>105</v>
      </c>
      <c r="D11" s="109" t="s">
        <v>106</v>
      </c>
      <c r="E11" s="108" t="s">
        <v>14</v>
      </c>
      <c r="F11" s="110">
        <v>0.54</v>
      </c>
      <c r="G11" s="109">
        <v>85.34</v>
      </c>
      <c r="H11" s="109">
        <f>G11*F11</f>
        <v>46.083600000000004</v>
      </c>
    </row>
    <row r="12" spans="1:8" ht="25.5" x14ac:dyDescent="0.2">
      <c r="A12" s="223" t="s">
        <v>102</v>
      </c>
      <c r="B12" s="224"/>
      <c r="C12" s="108" t="s">
        <v>107</v>
      </c>
      <c r="D12" s="109" t="s">
        <v>108</v>
      </c>
      <c r="E12" s="108" t="s">
        <v>14</v>
      </c>
      <c r="F12" s="107">
        <f>0.4*0.4</f>
        <v>0.16000000000000003</v>
      </c>
      <c r="G12" s="107">
        <v>20.43</v>
      </c>
      <c r="H12" s="107">
        <f>G12*F12</f>
        <v>3.2688000000000006</v>
      </c>
    </row>
    <row r="13" spans="1:8" ht="25.5" x14ac:dyDescent="0.2">
      <c r="A13" s="223" t="s">
        <v>102</v>
      </c>
      <c r="B13" s="224"/>
      <c r="C13" s="108" t="s">
        <v>109</v>
      </c>
      <c r="D13" s="109" t="s">
        <v>110</v>
      </c>
      <c r="E13" s="108" t="s">
        <v>14</v>
      </c>
      <c r="F13" s="107">
        <f>0.8*0.8*0.6</f>
        <v>0.38400000000000006</v>
      </c>
      <c r="G13" s="107">
        <v>60.61</v>
      </c>
      <c r="H13" s="107">
        <f t="shared" ref="H13:H15" si="0">G13*F13</f>
        <v>23.274240000000002</v>
      </c>
    </row>
    <row r="14" spans="1:8" ht="56.25" customHeight="1" x14ac:dyDescent="0.2">
      <c r="A14" s="223" t="s">
        <v>102</v>
      </c>
      <c r="B14" s="224"/>
      <c r="C14" s="108" t="s">
        <v>111</v>
      </c>
      <c r="D14" s="212" t="s">
        <v>195</v>
      </c>
      <c r="E14" s="213" t="s">
        <v>15</v>
      </c>
      <c r="F14" s="214">
        <v>2.5999999999999999E-2</v>
      </c>
      <c r="G14" s="216">
        <v>519.16</v>
      </c>
      <c r="H14" s="215">
        <f t="shared" si="0"/>
        <v>13.498159999999999</v>
      </c>
    </row>
    <row r="15" spans="1:8" ht="25.5" x14ac:dyDescent="0.2">
      <c r="A15" s="223" t="s">
        <v>102</v>
      </c>
      <c r="B15" s="224"/>
      <c r="C15" s="108" t="s">
        <v>112</v>
      </c>
      <c r="D15" s="109" t="s">
        <v>113</v>
      </c>
      <c r="E15" s="213" t="s">
        <v>14</v>
      </c>
      <c r="F15" s="215">
        <v>0.76</v>
      </c>
      <c r="G15" s="215">
        <v>12.82</v>
      </c>
      <c r="H15" s="215">
        <f t="shared" si="0"/>
        <v>9.7431999999999999</v>
      </c>
    </row>
    <row r="16" spans="1:8" x14ac:dyDescent="0.2">
      <c r="A16" s="111"/>
      <c r="B16" s="111"/>
      <c r="C16" s="111"/>
      <c r="D16" s="111"/>
      <c r="E16" s="111"/>
      <c r="F16" s="111"/>
      <c r="G16" s="111" t="s">
        <v>114</v>
      </c>
      <c r="H16" s="112">
        <f>SUM(H10:H15)</f>
        <v>97.462880000000013</v>
      </c>
    </row>
    <row r="19" spans="2:7" x14ac:dyDescent="0.2">
      <c r="E19" s="1"/>
      <c r="F19" s="1"/>
      <c r="G19" s="218"/>
    </row>
    <row r="20" spans="2:7" x14ac:dyDescent="0.2">
      <c r="B20" s="206" t="s">
        <v>141</v>
      </c>
      <c r="C20" s="207"/>
      <c r="D20" s="18"/>
      <c r="E20" s="206" t="s">
        <v>123</v>
      </c>
      <c r="F20" s="207"/>
      <c r="G20" s="18"/>
    </row>
    <row r="21" spans="2:7" x14ac:dyDescent="0.2">
      <c r="B21" s="222" t="s">
        <v>184</v>
      </c>
      <c r="C21" s="222"/>
      <c r="D21" s="1"/>
      <c r="E21" s="222" t="s">
        <v>144</v>
      </c>
      <c r="F21" s="222"/>
      <c r="G21" s="1"/>
    </row>
    <row r="22" spans="2:7" x14ac:dyDescent="0.2">
      <c r="B22" s="217" t="s">
        <v>196</v>
      </c>
      <c r="C22" s="211"/>
      <c r="D22" s="1"/>
      <c r="E22" s="1"/>
      <c r="F22" s="1"/>
      <c r="G22" s="1"/>
    </row>
    <row r="23" spans="2:7" x14ac:dyDescent="0.2">
      <c r="B23" s="222"/>
      <c r="C23" s="222"/>
      <c r="D23" s="1"/>
      <c r="E23" s="1"/>
      <c r="F23" s="1"/>
      <c r="G23" s="1"/>
    </row>
    <row r="24" spans="2:7" x14ac:dyDescent="0.2">
      <c r="E24" s="1"/>
      <c r="F24" s="1"/>
      <c r="G24" s="1"/>
    </row>
    <row r="25" spans="2:7" x14ac:dyDescent="0.2">
      <c r="E25" s="221"/>
      <c r="F25" s="221"/>
      <c r="G25" s="50"/>
    </row>
    <row r="26" spans="2:7" x14ac:dyDescent="0.2">
      <c r="E26" s="1"/>
      <c r="F26" s="1"/>
      <c r="G26" s="1"/>
    </row>
    <row r="27" spans="2:7" x14ac:dyDescent="0.2">
      <c r="E27" s="1"/>
      <c r="F27" s="1"/>
      <c r="G27" s="1"/>
    </row>
  </sheetData>
  <mergeCells count="15">
    <mergeCell ref="A6:H6"/>
    <mergeCell ref="A7:H7"/>
    <mergeCell ref="A8:B8"/>
    <mergeCell ref="C8:D8"/>
    <mergeCell ref="E8:H8"/>
    <mergeCell ref="E25:F25"/>
    <mergeCell ref="E21:F21"/>
    <mergeCell ref="B21:C21"/>
    <mergeCell ref="A10:B10"/>
    <mergeCell ref="B23:C23"/>
    <mergeCell ref="A11:B11"/>
    <mergeCell ref="A12:B12"/>
    <mergeCell ref="A13:B13"/>
    <mergeCell ref="A14:B14"/>
    <mergeCell ref="A15:B15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8193" r:id="rId4">
          <objectPr defaultSize="0" autoPict="0" r:id="rId5">
            <anchor moveWithCells="1" sizeWithCells="1">
              <from>
                <xdr:col>0</xdr:col>
                <xdr:colOff>209550</xdr:colOff>
                <xdr:row>0</xdr:row>
                <xdr:rowOff>0</xdr:rowOff>
              </from>
              <to>
                <xdr:col>1</xdr:col>
                <xdr:colOff>333375</xdr:colOff>
                <xdr:row>4</xdr:row>
                <xdr:rowOff>0</xdr:rowOff>
              </to>
            </anchor>
          </objectPr>
        </oleObject>
      </mc:Choice>
      <mc:Fallback>
        <oleObject progId="PBrush" shapeId="81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"/>
  <sheetViews>
    <sheetView workbookViewId="0">
      <selection activeCell="H12" sqref="H12"/>
    </sheetView>
  </sheetViews>
  <sheetFormatPr defaultRowHeight="12.75" x14ac:dyDescent="0.2"/>
  <cols>
    <col min="1" max="3" width="9.140625" style="57"/>
    <col min="4" max="4" width="40.28515625" style="57" customWidth="1"/>
    <col min="5" max="5" width="11" style="57" customWidth="1"/>
    <col min="6" max="6" width="9.140625" style="57"/>
    <col min="7" max="7" width="10.5703125" style="57" customWidth="1"/>
    <col min="8" max="16384" width="9.140625" style="57"/>
  </cols>
  <sheetData>
    <row r="1" spans="1:8" x14ac:dyDescent="0.2">
      <c r="C1" s="57" t="s">
        <v>186</v>
      </c>
    </row>
    <row r="2" spans="1:8" x14ac:dyDescent="0.2">
      <c r="C2" s="57" t="s">
        <v>187</v>
      </c>
    </row>
    <row r="3" spans="1:8" x14ac:dyDescent="0.2">
      <c r="C3" s="57" t="s">
        <v>188</v>
      </c>
    </row>
    <row r="4" spans="1:8" x14ac:dyDescent="0.2">
      <c r="C4" s="57" t="s">
        <v>192</v>
      </c>
    </row>
    <row r="5" spans="1:8" ht="21.75" customHeight="1" x14ac:dyDescent="0.2">
      <c r="A5" s="225" t="s">
        <v>190</v>
      </c>
      <c r="B5" s="225"/>
      <c r="C5" s="225"/>
      <c r="D5" s="225"/>
      <c r="E5" s="225"/>
      <c r="F5" s="225"/>
      <c r="G5" s="225"/>
      <c r="H5" s="225"/>
    </row>
    <row r="6" spans="1:8" x14ac:dyDescent="0.2">
      <c r="A6" s="225" t="s">
        <v>97</v>
      </c>
      <c r="B6" s="225"/>
      <c r="C6" s="225"/>
      <c r="D6" s="225"/>
      <c r="E6" s="225"/>
      <c r="F6" s="225"/>
      <c r="G6" s="225"/>
      <c r="H6" s="225"/>
    </row>
    <row r="7" spans="1:8" ht="27" customHeight="1" x14ac:dyDescent="0.2">
      <c r="A7" s="226" t="s">
        <v>115</v>
      </c>
      <c r="B7" s="227"/>
      <c r="C7" s="228" t="s">
        <v>173</v>
      </c>
      <c r="D7" s="229"/>
      <c r="E7" s="230" t="s">
        <v>3</v>
      </c>
      <c r="F7" s="231"/>
      <c r="G7" s="231"/>
      <c r="H7" s="231"/>
    </row>
    <row r="8" spans="1:8" ht="25.5" x14ac:dyDescent="0.2">
      <c r="A8" s="108" t="s">
        <v>98</v>
      </c>
      <c r="B8" s="108" t="s">
        <v>99</v>
      </c>
      <c r="C8" s="108" t="s">
        <v>5</v>
      </c>
      <c r="D8" s="108" t="s">
        <v>1</v>
      </c>
      <c r="E8" s="108" t="s">
        <v>3</v>
      </c>
      <c r="F8" s="108" t="s">
        <v>100</v>
      </c>
      <c r="G8" s="109" t="s">
        <v>101</v>
      </c>
      <c r="H8" s="109" t="s">
        <v>10</v>
      </c>
    </row>
    <row r="9" spans="1:8" x14ac:dyDescent="0.2">
      <c r="A9" s="223" t="s">
        <v>116</v>
      </c>
      <c r="B9" s="224"/>
      <c r="C9" s="25" t="s">
        <v>44</v>
      </c>
      <c r="D9" s="25" t="s">
        <v>45</v>
      </c>
      <c r="E9" s="108" t="s">
        <v>3</v>
      </c>
      <c r="F9" s="110">
        <v>1</v>
      </c>
      <c r="G9" s="109">
        <f>COTAÇÃO!K6</f>
        <v>2650</v>
      </c>
      <c r="H9" s="109">
        <f>G9*F9</f>
        <v>2650</v>
      </c>
    </row>
    <row r="10" spans="1:8" ht="25.5" x14ac:dyDescent="0.2">
      <c r="A10" s="223" t="s">
        <v>102</v>
      </c>
      <c r="B10" s="224"/>
      <c r="C10" s="109" t="s">
        <v>117</v>
      </c>
      <c r="D10" s="109" t="s">
        <v>119</v>
      </c>
      <c r="E10" s="108" t="s">
        <v>120</v>
      </c>
      <c r="F10" s="110">
        <v>0.3</v>
      </c>
      <c r="G10" s="109">
        <v>20.02</v>
      </c>
      <c r="H10" s="109">
        <f>G10*F10</f>
        <v>6.0059999999999993</v>
      </c>
    </row>
    <row r="11" spans="1:8" ht="25.5" x14ac:dyDescent="0.2">
      <c r="A11" s="223" t="s">
        <v>102</v>
      </c>
      <c r="B11" s="224"/>
      <c r="C11" s="108" t="s">
        <v>118</v>
      </c>
      <c r="D11" s="109" t="s">
        <v>121</v>
      </c>
      <c r="E11" s="108" t="s">
        <v>120</v>
      </c>
      <c r="F11" s="110">
        <v>0.3</v>
      </c>
      <c r="G11" s="107">
        <v>24.74</v>
      </c>
      <c r="H11" s="107">
        <f>G11*F11</f>
        <v>7.4219999999999988</v>
      </c>
    </row>
    <row r="12" spans="1:8" x14ac:dyDescent="0.2">
      <c r="A12" s="111"/>
      <c r="B12" s="111"/>
      <c r="C12" s="111"/>
      <c r="D12" s="111"/>
      <c r="E12" s="111"/>
      <c r="F12" s="111"/>
      <c r="G12" s="111" t="s">
        <v>114</v>
      </c>
      <c r="H12" s="112">
        <f>SUM(H9:H11)</f>
        <v>2663.4279999999999</v>
      </c>
    </row>
    <row r="13" spans="1:8" x14ac:dyDescent="0.2">
      <c r="A13" s="208"/>
      <c r="B13" s="208"/>
      <c r="C13" s="208"/>
      <c r="D13" s="208"/>
      <c r="E13" s="208"/>
      <c r="F13" s="208"/>
      <c r="G13" s="208"/>
      <c r="H13" s="209"/>
    </row>
    <row r="14" spans="1:8" x14ac:dyDescent="0.2">
      <c r="A14" s="208"/>
      <c r="B14" s="208"/>
      <c r="C14" s="208"/>
      <c r="D14" s="208"/>
      <c r="E14" s="208"/>
      <c r="F14" s="208"/>
      <c r="G14" s="208"/>
      <c r="H14" s="209"/>
    </row>
    <row r="17" spans="2:6" x14ac:dyDescent="0.2">
      <c r="B17" s="206" t="s">
        <v>141</v>
      </c>
      <c r="C17" s="207"/>
      <c r="D17" s="18"/>
      <c r="E17" s="232" t="s">
        <v>183</v>
      </c>
      <c r="F17" s="221"/>
    </row>
    <row r="18" spans="2:6" x14ac:dyDescent="0.2">
      <c r="B18" s="222" t="s">
        <v>184</v>
      </c>
      <c r="C18" s="222"/>
      <c r="D18" s="1"/>
      <c r="E18" s="1"/>
      <c r="F18" s="1"/>
    </row>
    <row r="19" spans="2:6" x14ac:dyDescent="0.2">
      <c r="B19" s="205"/>
      <c r="C19" s="205"/>
      <c r="D19" s="1"/>
      <c r="E19" s="1"/>
      <c r="F19" s="1"/>
    </row>
    <row r="20" spans="2:6" x14ac:dyDescent="0.2">
      <c r="B20" s="205"/>
      <c r="C20" s="205"/>
      <c r="D20" s="1"/>
      <c r="E20" s="1"/>
      <c r="F20" s="1"/>
    </row>
    <row r="21" spans="2:6" x14ac:dyDescent="0.2">
      <c r="B21" s="222"/>
      <c r="C21" s="222"/>
      <c r="D21" s="1"/>
      <c r="E21" s="1"/>
      <c r="F21" s="1"/>
    </row>
    <row r="22" spans="2:6" x14ac:dyDescent="0.2">
      <c r="B22" s="1"/>
      <c r="C22" s="1"/>
      <c r="D22" s="1"/>
      <c r="E22" s="1"/>
      <c r="F22" s="1"/>
    </row>
    <row r="23" spans="2:6" x14ac:dyDescent="0.2">
      <c r="B23" s="206" t="s">
        <v>123</v>
      </c>
      <c r="C23" s="207"/>
      <c r="D23" s="18"/>
      <c r="E23" s="221"/>
      <c r="F23" s="221"/>
    </row>
    <row r="24" spans="2:6" x14ac:dyDescent="0.2">
      <c r="B24" s="222" t="s">
        <v>144</v>
      </c>
      <c r="C24" s="222"/>
      <c r="D24" s="1"/>
      <c r="E24" s="1"/>
      <c r="F24" s="1"/>
    </row>
  </sheetData>
  <mergeCells count="13">
    <mergeCell ref="A10:B10"/>
    <mergeCell ref="A11:B11"/>
    <mergeCell ref="A5:H5"/>
    <mergeCell ref="A6:H6"/>
    <mergeCell ref="A7:B7"/>
    <mergeCell ref="C7:D7"/>
    <mergeCell ref="E7:H7"/>
    <mergeCell ref="A9:B9"/>
    <mergeCell ref="B24:C24"/>
    <mergeCell ref="B18:C18"/>
    <mergeCell ref="E17:F17"/>
    <mergeCell ref="B21:C21"/>
    <mergeCell ref="E23:F23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9217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0</xdr:rowOff>
              </from>
              <to>
                <xdr:col>1</xdr:col>
                <xdr:colOff>228600</xdr:colOff>
                <xdr:row>4</xdr:row>
                <xdr:rowOff>0</xdr:rowOff>
              </to>
            </anchor>
          </objectPr>
        </oleObject>
      </mc:Choice>
      <mc:Fallback>
        <oleObject progId="PBrush" shapeId="921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workbookViewId="0">
      <selection activeCell="D9" sqref="D9"/>
    </sheetView>
  </sheetViews>
  <sheetFormatPr defaultRowHeight="12.75" x14ac:dyDescent="0.2"/>
  <cols>
    <col min="1" max="3" width="9.140625" style="57"/>
    <col min="4" max="4" width="40.28515625" style="57" customWidth="1"/>
    <col min="5" max="5" width="11" style="57" customWidth="1"/>
    <col min="6" max="6" width="9.140625" style="57"/>
    <col min="7" max="7" width="10.5703125" style="57" customWidth="1"/>
    <col min="8" max="16384" width="9.140625" style="57"/>
  </cols>
  <sheetData>
    <row r="1" spans="1:8" x14ac:dyDescent="0.2">
      <c r="C1" s="57" t="s">
        <v>186</v>
      </c>
    </row>
    <row r="2" spans="1:8" x14ac:dyDescent="0.2">
      <c r="C2" s="57" t="s">
        <v>187</v>
      </c>
    </row>
    <row r="3" spans="1:8" x14ac:dyDescent="0.2">
      <c r="C3" s="57" t="s">
        <v>188</v>
      </c>
    </row>
    <row r="4" spans="1:8" x14ac:dyDescent="0.2">
      <c r="C4" s="57" t="s">
        <v>192</v>
      </c>
    </row>
    <row r="5" spans="1:8" ht="21.75" customHeight="1" x14ac:dyDescent="0.2">
      <c r="A5" s="225" t="s">
        <v>190</v>
      </c>
      <c r="B5" s="225"/>
      <c r="C5" s="225"/>
      <c r="D5" s="225"/>
      <c r="E5" s="225"/>
      <c r="F5" s="225"/>
      <c r="G5" s="225"/>
      <c r="H5" s="225"/>
    </row>
    <row r="6" spans="1:8" x14ac:dyDescent="0.2">
      <c r="A6" s="225" t="s">
        <v>97</v>
      </c>
      <c r="B6" s="225"/>
      <c r="C6" s="225"/>
      <c r="D6" s="225"/>
      <c r="E6" s="225"/>
      <c r="F6" s="225"/>
      <c r="G6" s="225"/>
      <c r="H6" s="225"/>
    </row>
    <row r="7" spans="1:8" ht="27" customHeight="1" x14ac:dyDescent="0.2">
      <c r="A7" s="226" t="s">
        <v>122</v>
      </c>
      <c r="B7" s="227"/>
      <c r="C7" s="228" t="s">
        <v>63</v>
      </c>
      <c r="D7" s="229"/>
      <c r="E7" s="230" t="s">
        <v>3</v>
      </c>
      <c r="F7" s="231"/>
      <c r="G7" s="231"/>
      <c r="H7" s="231"/>
    </row>
    <row r="8" spans="1:8" ht="25.5" x14ac:dyDescent="0.2">
      <c r="A8" s="108" t="s">
        <v>98</v>
      </c>
      <c r="B8" s="108" t="s">
        <v>99</v>
      </c>
      <c r="C8" s="108" t="s">
        <v>5</v>
      </c>
      <c r="D8" s="108" t="s">
        <v>1</v>
      </c>
      <c r="E8" s="108" t="s">
        <v>3</v>
      </c>
      <c r="F8" s="108" t="s">
        <v>100</v>
      </c>
      <c r="G8" s="109" t="s">
        <v>101</v>
      </c>
      <c r="H8" s="109" t="s">
        <v>10</v>
      </c>
    </row>
    <row r="9" spans="1:8" x14ac:dyDescent="0.2">
      <c r="A9" s="223" t="s">
        <v>116</v>
      </c>
      <c r="B9" s="224"/>
      <c r="C9" s="25" t="s">
        <v>62</v>
      </c>
      <c r="D9" s="66" t="s">
        <v>96</v>
      </c>
      <c r="E9" s="108" t="s">
        <v>3</v>
      </c>
      <c r="F9" s="110">
        <v>1</v>
      </c>
      <c r="G9" s="113">
        <f>COTAÇÃO!K7</f>
        <v>22.666666666666668</v>
      </c>
      <c r="H9" s="113">
        <f>G9</f>
        <v>22.666666666666668</v>
      </c>
    </row>
    <row r="10" spans="1:8" ht="25.5" x14ac:dyDescent="0.2">
      <c r="A10" s="223" t="s">
        <v>102</v>
      </c>
      <c r="B10" s="224"/>
      <c r="C10" s="109" t="s">
        <v>117</v>
      </c>
      <c r="D10" s="109" t="s">
        <v>119</v>
      </c>
      <c r="E10" s="108" t="s">
        <v>120</v>
      </c>
      <c r="F10" s="110">
        <v>0.14299999999999999</v>
      </c>
      <c r="G10" s="109">
        <v>20.02</v>
      </c>
      <c r="H10" s="109">
        <f>G10*F10</f>
        <v>2.8628599999999995</v>
      </c>
    </row>
    <row r="11" spans="1:8" ht="25.5" x14ac:dyDescent="0.2">
      <c r="A11" s="223" t="s">
        <v>102</v>
      </c>
      <c r="B11" s="224"/>
      <c r="C11" s="108" t="s">
        <v>118</v>
      </c>
      <c r="D11" s="109" t="s">
        <v>121</v>
      </c>
      <c r="E11" s="108" t="s">
        <v>120</v>
      </c>
      <c r="F11" s="110">
        <v>0.14299999999999999</v>
      </c>
      <c r="G11" s="107">
        <v>24.74</v>
      </c>
      <c r="H11" s="107">
        <f>G11*F11</f>
        <v>3.5378199999999995</v>
      </c>
    </row>
    <row r="12" spans="1:8" x14ac:dyDescent="0.2">
      <c r="A12" s="111"/>
      <c r="B12" s="111"/>
      <c r="C12" s="111"/>
      <c r="D12" s="111"/>
      <c r="E12" s="111"/>
      <c r="F12" s="111"/>
      <c r="G12" s="111" t="s">
        <v>114</v>
      </c>
      <c r="H12" s="112">
        <f>SUM(H9:H11)</f>
        <v>29.067346666666669</v>
      </c>
    </row>
    <row r="13" spans="1:8" ht="49.5" customHeight="1" x14ac:dyDescent="0.2"/>
    <row r="14" spans="1:8" ht="49.5" customHeight="1" x14ac:dyDescent="0.2"/>
    <row r="15" spans="1:8" x14ac:dyDescent="0.2">
      <c r="B15" s="206" t="s">
        <v>141</v>
      </c>
      <c r="C15" s="207"/>
      <c r="D15" s="18"/>
      <c r="E15" s="232" t="s">
        <v>183</v>
      </c>
      <c r="F15" s="221"/>
    </row>
    <row r="16" spans="1:8" x14ac:dyDescent="0.2">
      <c r="B16" s="222" t="s">
        <v>184</v>
      </c>
      <c r="C16" s="222"/>
      <c r="D16" s="1"/>
      <c r="E16" s="1"/>
      <c r="F16" s="1"/>
    </row>
    <row r="17" spans="2:6" ht="37.5" customHeight="1" x14ac:dyDescent="0.2">
      <c r="B17" s="222"/>
      <c r="C17" s="222"/>
      <c r="D17" s="1"/>
      <c r="E17" s="1"/>
      <c r="F17" s="1"/>
    </row>
    <row r="18" spans="2:6" ht="24" customHeight="1" x14ac:dyDescent="0.2">
      <c r="B18" s="1"/>
      <c r="C18" s="1"/>
      <c r="D18" s="1"/>
      <c r="E18" s="1"/>
      <c r="F18" s="1"/>
    </row>
    <row r="19" spans="2:6" x14ac:dyDescent="0.2">
      <c r="B19" s="206" t="s">
        <v>123</v>
      </c>
      <c r="C19" s="207"/>
      <c r="D19" s="18"/>
      <c r="E19" s="221"/>
      <c r="F19" s="221"/>
    </row>
    <row r="20" spans="2:6" x14ac:dyDescent="0.2">
      <c r="B20" s="222" t="s">
        <v>144</v>
      </c>
      <c r="C20" s="222"/>
      <c r="D20" s="1"/>
      <c r="E20" s="1"/>
      <c r="F20" s="1"/>
    </row>
  </sheetData>
  <mergeCells count="13">
    <mergeCell ref="A10:B10"/>
    <mergeCell ref="A11:B11"/>
    <mergeCell ref="A5:H5"/>
    <mergeCell ref="A6:H6"/>
    <mergeCell ref="A7:B7"/>
    <mergeCell ref="C7:D7"/>
    <mergeCell ref="E7:H7"/>
    <mergeCell ref="A9:B9"/>
    <mergeCell ref="B20:C20"/>
    <mergeCell ref="B16:C16"/>
    <mergeCell ref="E15:F15"/>
    <mergeCell ref="B17:C17"/>
    <mergeCell ref="E19:F19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41" r:id="rId4">
          <objectPr defaultSize="0" autoPict="0" r:id="rId5">
            <anchor moveWithCells="1" sizeWithCells="1">
              <from>
                <xdr:col>0</xdr:col>
                <xdr:colOff>76200</xdr:colOff>
                <xdr:row>0</xdr:row>
                <xdr:rowOff>0</xdr:rowOff>
              </from>
              <to>
                <xdr:col>1</xdr:col>
                <xdr:colOff>200025</xdr:colOff>
                <xdr:row>4</xdr:row>
                <xdr:rowOff>0</xdr:rowOff>
              </to>
            </anchor>
          </objectPr>
        </oleObject>
      </mc:Choice>
      <mc:Fallback>
        <oleObject progId="PBrush" shapeId="10241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workbookViewId="0">
      <selection activeCell="D17" sqref="D17"/>
    </sheetView>
  </sheetViews>
  <sheetFormatPr defaultRowHeight="12.75" x14ac:dyDescent="0.2"/>
  <cols>
    <col min="1" max="3" width="9.140625" style="57"/>
    <col min="4" max="4" width="40.28515625" style="57" customWidth="1"/>
    <col min="5" max="5" width="11" style="57" customWidth="1"/>
    <col min="6" max="6" width="9.140625" style="57"/>
    <col min="7" max="7" width="10.5703125" style="57" customWidth="1"/>
    <col min="8" max="16384" width="9.140625" style="57"/>
  </cols>
  <sheetData>
    <row r="1" spans="1:8" x14ac:dyDescent="0.2">
      <c r="C1" s="57" t="s">
        <v>186</v>
      </c>
    </row>
    <row r="2" spans="1:8" x14ac:dyDescent="0.2">
      <c r="C2" s="57" t="s">
        <v>187</v>
      </c>
    </row>
    <row r="3" spans="1:8" x14ac:dyDescent="0.2">
      <c r="C3" s="57" t="s">
        <v>188</v>
      </c>
    </row>
    <row r="4" spans="1:8" x14ac:dyDescent="0.2">
      <c r="C4" s="57" t="s">
        <v>192</v>
      </c>
    </row>
    <row r="5" spans="1:8" ht="21.75" customHeight="1" x14ac:dyDescent="0.2">
      <c r="A5" s="225" t="s">
        <v>190</v>
      </c>
      <c r="B5" s="225"/>
      <c r="C5" s="225"/>
      <c r="D5" s="225"/>
      <c r="E5" s="225"/>
      <c r="F5" s="225"/>
      <c r="G5" s="225"/>
      <c r="H5" s="225"/>
    </row>
    <row r="6" spans="1:8" x14ac:dyDescent="0.2">
      <c r="A6" s="225" t="s">
        <v>97</v>
      </c>
      <c r="B6" s="225"/>
      <c r="C6" s="225"/>
      <c r="D6" s="225"/>
      <c r="E6" s="225"/>
      <c r="F6" s="225"/>
      <c r="G6" s="225"/>
      <c r="H6" s="225"/>
    </row>
    <row r="7" spans="1:8" ht="27" customHeight="1" x14ac:dyDescent="0.2">
      <c r="A7" s="226" t="s">
        <v>170</v>
      </c>
      <c r="B7" s="227"/>
      <c r="C7" s="228" t="s">
        <v>72</v>
      </c>
      <c r="D7" s="229"/>
      <c r="E7" s="230" t="s">
        <v>3</v>
      </c>
      <c r="F7" s="231"/>
      <c r="G7" s="231"/>
      <c r="H7" s="231"/>
    </row>
    <row r="8" spans="1:8" ht="25.5" x14ac:dyDescent="0.2">
      <c r="A8" s="108" t="s">
        <v>98</v>
      </c>
      <c r="B8" s="108" t="s">
        <v>99</v>
      </c>
      <c r="C8" s="108" t="s">
        <v>5</v>
      </c>
      <c r="D8" s="108" t="s">
        <v>1</v>
      </c>
      <c r="E8" s="108" t="s">
        <v>3</v>
      </c>
      <c r="F8" s="108" t="s">
        <v>100</v>
      </c>
      <c r="G8" s="109" t="s">
        <v>101</v>
      </c>
      <c r="H8" s="109" t="s">
        <v>10</v>
      </c>
    </row>
    <row r="9" spans="1:8" ht="24" x14ac:dyDescent="0.2">
      <c r="A9" s="223" t="s">
        <v>116</v>
      </c>
      <c r="B9" s="224"/>
      <c r="C9" s="25" t="s">
        <v>169</v>
      </c>
      <c r="D9" s="25" t="s">
        <v>72</v>
      </c>
      <c r="E9" s="108" t="s">
        <v>3</v>
      </c>
      <c r="F9" s="110">
        <v>1</v>
      </c>
      <c r="G9" s="113">
        <v>485.5</v>
      </c>
      <c r="H9" s="113">
        <f>G9</f>
        <v>485.5</v>
      </c>
    </row>
    <row r="10" spans="1:8" ht="25.5" x14ac:dyDescent="0.2">
      <c r="A10" s="223" t="s">
        <v>102</v>
      </c>
      <c r="B10" s="224"/>
      <c r="C10" s="109" t="s">
        <v>117</v>
      </c>
      <c r="D10" s="109" t="s">
        <v>119</v>
      </c>
      <c r="E10" s="108" t="s">
        <v>120</v>
      </c>
      <c r="F10" s="110">
        <v>1</v>
      </c>
      <c r="G10" s="109">
        <v>20.02</v>
      </c>
      <c r="H10" s="109">
        <f>G10*F10</f>
        <v>20.02</v>
      </c>
    </row>
    <row r="11" spans="1:8" ht="25.5" x14ac:dyDescent="0.2">
      <c r="A11" s="223" t="s">
        <v>102</v>
      </c>
      <c r="B11" s="224"/>
      <c r="C11" s="108" t="s">
        <v>118</v>
      </c>
      <c r="D11" s="109" t="s">
        <v>121</v>
      </c>
      <c r="E11" s="108" t="s">
        <v>120</v>
      </c>
      <c r="F11" s="110">
        <v>1</v>
      </c>
      <c r="G11" s="107">
        <v>24.74</v>
      </c>
      <c r="H11" s="107">
        <f>G11*F11</f>
        <v>24.74</v>
      </c>
    </row>
    <row r="12" spans="1:8" x14ac:dyDescent="0.2">
      <c r="A12" s="111"/>
      <c r="B12" s="111"/>
      <c r="C12" s="111"/>
      <c r="D12" s="111"/>
      <c r="E12" s="111"/>
      <c r="F12" s="111"/>
      <c r="G12" s="111" t="s">
        <v>114</v>
      </c>
      <c r="H12" s="112">
        <f>SUM(H9:H11)</f>
        <v>530.26</v>
      </c>
    </row>
    <row r="13" spans="1:8" ht="33.75" customHeight="1" x14ac:dyDescent="0.2"/>
    <row r="14" spans="1:8" ht="39.75" customHeight="1" x14ac:dyDescent="0.2"/>
    <row r="15" spans="1:8" x14ac:dyDescent="0.2">
      <c r="B15" s="206" t="s">
        <v>141</v>
      </c>
      <c r="C15" s="207"/>
      <c r="D15" s="18"/>
      <c r="E15" s="232" t="s">
        <v>183</v>
      </c>
      <c r="F15" s="221"/>
    </row>
    <row r="16" spans="1:8" x14ac:dyDescent="0.2">
      <c r="B16" s="222" t="s">
        <v>184</v>
      </c>
      <c r="C16" s="222"/>
      <c r="D16" s="1"/>
      <c r="E16" s="1"/>
      <c r="F16" s="1"/>
    </row>
    <row r="17" spans="2:6" ht="30.75" customHeight="1" x14ac:dyDescent="0.2">
      <c r="B17" s="1"/>
      <c r="C17" s="1"/>
      <c r="D17" s="1"/>
      <c r="E17" s="1"/>
      <c r="F17" s="1"/>
    </row>
    <row r="18" spans="2:6" ht="37.5" customHeight="1" x14ac:dyDescent="0.2">
      <c r="B18" s="233"/>
      <c r="C18" s="233"/>
      <c r="D18" s="16"/>
      <c r="E18" s="234"/>
      <c r="F18" s="234"/>
    </row>
    <row r="19" spans="2:6" x14ac:dyDescent="0.2">
      <c r="B19" s="206" t="s">
        <v>123</v>
      </c>
      <c r="C19" s="207"/>
      <c r="D19" s="18"/>
      <c r="E19" s="221"/>
      <c r="F19" s="221"/>
    </row>
    <row r="20" spans="2:6" x14ac:dyDescent="0.2">
      <c r="B20" s="222" t="s">
        <v>144</v>
      </c>
      <c r="C20" s="222"/>
      <c r="D20" s="1"/>
      <c r="E20" s="1"/>
      <c r="F20" s="1"/>
    </row>
  </sheetData>
  <mergeCells count="14">
    <mergeCell ref="A9:B9"/>
    <mergeCell ref="A5:H5"/>
    <mergeCell ref="A6:H6"/>
    <mergeCell ref="A7:B7"/>
    <mergeCell ref="C7:D7"/>
    <mergeCell ref="E7:H7"/>
    <mergeCell ref="E19:F19"/>
    <mergeCell ref="B20:C20"/>
    <mergeCell ref="B16:C16"/>
    <mergeCell ref="A10:B10"/>
    <mergeCell ref="A11:B11"/>
    <mergeCell ref="E15:F15"/>
    <mergeCell ref="B18:C18"/>
    <mergeCell ref="E18:F18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2289" r:id="rId4">
          <objectPr defaultSize="0" autoPict="0" r:id="rId5">
            <anchor moveWithCells="1" sizeWithCells="1">
              <from>
                <xdr:col>0</xdr:col>
                <xdr:colOff>95250</xdr:colOff>
                <xdr:row>0</xdr:row>
                <xdr:rowOff>0</xdr:rowOff>
              </from>
              <to>
                <xdr:col>1</xdr:col>
                <xdr:colOff>219075</xdr:colOff>
                <xdr:row>4</xdr:row>
                <xdr:rowOff>0</xdr:rowOff>
              </to>
            </anchor>
          </objectPr>
        </oleObject>
      </mc:Choice>
      <mc:Fallback>
        <oleObject progId="PBrush" shapeId="12289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workbookViewId="0">
      <selection activeCell="L16" sqref="L16"/>
    </sheetView>
  </sheetViews>
  <sheetFormatPr defaultRowHeight="12.75" x14ac:dyDescent="0.2"/>
  <cols>
    <col min="1" max="3" width="9.140625" style="57"/>
    <col min="4" max="4" width="40.28515625" style="57" customWidth="1"/>
    <col min="5" max="5" width="11" style="57" customWidth="1"/>
    <col min="6" max="6" width="9.140625" style="57"/>
    <col min="7" max="7" width="10.5703125" style="57" customWidth="1"/>
    <col min="8" max="16384" width="9.140625" style="57"/>
  </cols>
  <sheetData>
    <row r="1" spans="1:8" x14ac:dyDescent="0.2">
      <c r="C1" s="57" t="s">
        <v>186</v>
      </c>
    </row>
    <row r="2" spans="1:8" x14ac:dyDescent="0.2">
      <c r="C2" s="57" t="s">
        <v>187</v>
      </c>
    </row>
    <row r="3" spans="1:8" x14ac:dyDescent="0.2">
      <c r="C3" s="57" t="s">
        <v>188</v>
      </c>
    </row>
    <row r="4" spans="1:8" x14ac:dyDescent="0.2">
      <c r="C4" s="57" t="s">
        <v>192</v>
      </c>
    </row>
    <row r="5" spans="1:8" ht="21.75" customHeight="1" x14ac:dyDescent="0.2">
      <c r="A5" s="225" t="s">
        <v>190</v>
      </c>
      <c r="B5" s="225"/>
      <c r="C5" s="225"/>
      <c r="D5" s="225"/>
      <c r="E5" s="225"/>
      <c r="F5" s="225"/>
      <c r="G5" s="225"/>
      <c r="H5" s="225"/>
    </row>
    <row r="6" spans="1:8" x14ac:dyDescent="0.2">
      <c r="A6" s="225" t="s">
        <v>97</v>
      </c>
      <c r="B6" s="225"/>
      <c r="C6" s="225"/>
      <c r="D6" s="225"/>
      <c r="E6" s="225"/>
      <c r="F6" s="225"/>
      <c r="G6" s="225"/>
      <c r="H6" s="225"/>
    </row>
    <row r="7" spans="1:8" ht="27" customHeight="1" x14ac:dyDescent="0.2">
      <c r="A7" s="226" t="s">
        <v>171</v>
      </c>
      <c r="B7" s="227"/>
      <c r="C7" s="228" t="s">
        <v>172</v>
      </c>
      <c r="D7" s="229"/>
      <c r="E7" s="230" t="s">
        <v>3</v>
      </c>
      <c r="F7" s="231"/>
      <c r="G7" s="231"/>
      <c r="H7" s="231"/>
    </row>
    <row r="8" spans="1:8" ht="25.5" x14ac:dyDescent="0.2">
      <c r="A8" s="108" t="s">
        <v>98</v>
      </c>
      <c r="B8" s="108" t="s">
        <v>99</v>
      </c>
      <c r="C8" s="108" t="s">
        <v>5</v>
      </c>
      <c r="D8" s="108" t="s">
        <v>1</v>
      </c>
      <c r="E8" s="108" t="s">
        <v>3</v>
      </c>
      <c r="F8" s="108" t="s">
        <v>100</v>
      </c>
      <c r="G8" s="109" t="s">
        <v>101</v>
      </c>
      <c r="H8" s="109" t="s">
        <v>10</v>
      </c>
    </row>
    <row r="9" spans="1:8" ht="29.25" customHeight="1" x14ac:dyDescent="0.2">
      <c r="A9" s="223" t="s">
        <v>116</v>
      </c>
      <c r="B9" s="224"/>
      <c r="C9" s="25" t="s">
        <v>169</v>
      </c>
      <c r="D9" s="203" t="s">
        <v>172</v>
      </c>
      <c r="E9" s="204" t="s">
        <v>3</v>
      </c>
      <c r="F9" s="110">
        <v>1</v>
      </c>
      <c r="G9" s="113">
        <v>10050</v>
      </c>
      <c r="H9" s="113">
        <f>G9</f>
        <v>10050</v>
      </c>
    </row>
    <row r="10" spans="1:8" ht="25.5" x14ac:dyDescent="0.2">
      <c r="A10" s="223" t="s">
        <v>102</v>
      </c>
      <c r="B10" s="224"/>
      <c r="C10" s="109" t="s">
        <v>117</v>
      </c>
      <c r="D10" s="109" t="s">
        <v>119</v>
      </c>
      <c r="E10" s="108" t="s">
        <v>120</v>
      </c>
      <c r="F10" s="110">
        <v>10</v>
      </c>
      <c r="G10" s="109">
        <v>20.02</v>
      </c>
      <c r="H10" s="109">
        <f>G10*F10</f>
        <v>200.2</v>
      </c>
    </row>
    <row r="11" spans="1:8" ht="25.5" x14ac:dyDescent="0.2">
      <c r="A11" s="223" t="s">
        <v>102</v>
      </c>
      <c r="B11" s="224"/>
      <c r="C11" s="108" t="s">
        <v>118</v>
      </c>
      <c r="D11" s="109" t="s">
        <v>121</v>
      </c>
      <c r="E11" s="108" t="s">
        <v>120</v>
      </c>
      <c r="F11" s="110">
        <v>10</v>
      </c>
      <c r="G11" s="107">
        <v>24.74</v>
      </c>
      <c r="H11" s="107">
        <f>G11*F11</f>
        <v>247.39999999999998</v>
      </c>
    </row>
    <row r="12" spans="1:8" x14ac:dyDescent="0.2">
      <c r="A12" s="111"/>
      <c r="B12" s="111"/>
      <c r="C12" s="111"/>
      <c r="D12" s="111"/>
      <c r="E12" s="111"/>
      <c r="F12" s="111"/>
      <c r="G12" s="111" t="s">
        <v>114</v>
      </c>
      <c r="H12" s="112">
        <f>SUM(H9:H11)</f>
        <v>10497.6</v>
      </c>
    </row>
    <row r="13" spans="1:8" ht="30.75" customHeight="1" x14ac:dyDescent="0.2"/>
    <row r="14" spans="1:8" ht="46.5" customHeight="1" x14ac:dyDescent="0.2"/>
    <row r="15" spans="1:8" x14ac:dyDescent="0.2">
      <c r="B15" s="206" t="s">
        <v>141</v>
      </c>
      <c r="C15" s="207"/>
      <c r="D15" s="18"/>
      <c r="E15" s="232" t="s">
        <v>183</v>
      </c>
      <c r="F15" s="221"/>
    </row>
    <row r="16" spans="1:8" x14ac:dyDescent="0.2">
      <c r="B16" s="222" t="s">
        <v>184</v>
      </c>
      <c r="C16" s="222"/>
      <c r="D16" s="1"/>
      <c r="E16" s="1"/>
      <c r="F16" s="1"/>
    </row>
    <row r="17" spans="2:6" ht="43.5" customHeight="1" x14ac:dyDescent="0.2">
      <c r="B17" s="222"/>
      <c r="C17" s="222"/>
      <c r="D17" s="1"/>
      <c r="E17" s="1"/>
      <c r="F17" s="1"/>
    </row>
    <row r="18" spans="2:6" ht="46.5" customHeight="1" x14ac:dyDescent="0.2">
      <c r="B18" s="233"/>
      <c r="C18" s="233"/>
      <c r="D18" s="16"/>
      <c r="E18" s="234"/>
      <c r="F18" s="234"/>
    </row>
    <row r="19" spans="2:6" x14ac:dyDescent="0.2">
      <c r="B19" s="206" t="s">
        <v>123</v>
      </c>
      <c r="C19" s="207"/>
      <c r="D19" s="18"/>
      <c r="E19" s="221"/>
      <c r="F19" s="221"/>
    </row>
    <row r="20" spans="2:6" x14ac:dyDescent="0.2">
      <c r="B20" s="222" t="s">
        <v>144</v>
      </c>
      <c r="C20" s="222"/>
      <c r="D20" s="1"/>
      <c r="E20" s="1"/>
      <c r="F20" s="1"/>
    </row>
  </sheetData>
  <mergeCells count="15">
    <mergeCell ref="A9:B9"/>
    <mergeCell ref="A5:H5"/>
    <mergeCell ref="A6:H6"/>
    <mergeCell ref="A7:B7"/>
    <mergeCell ref="C7:D7"/>
    <mergeCell ref="E7:H7"/>
    <mergeCell ref="B18:C18"/>
    <mergeCell ref="E18:F18"/>
    <mergeCell ref="E19:F19"/>
    <mergeCell ref="B20:C20"/>
    <mergeCell ref="A10:B10"/>
    <mergeCell ref="A11:B11"/>
    <mergeCell ref="E15:F15"/>
    <mergeCell ref="B16:C16"/>
    <mergeCell ref="B17:C17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3313" r:id="rId4">
          <objectPr defaultSize="0" autoPict="0" r:id="rId5">
            <anchor moveWithCells="1" sizeWithCells="1">
              <from>
                <xdr:col>0</xdr:col>
                <xdr:colOff>142875</xdr:colOff>
                <xdr:row>0</xdr:row>
                <xdr:rowOff>0</xdr:rowOff>
              </from>
              <to>
                <xdr:col>1</xdr:col>
                <xdr:colOff>266700</xdr:colOff>
                <xdr:row>4</xdr:row>
                <xdr:rowOff>0</xdr:rowOff>
              </to>
            </anchor>
          </objectPr>
        </oleObject>
      </mc:Choice>
      <mc:Fallback>
        <oleObject progId="PBrush" shapeId="1331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126"/>
  <sheetViews>
    <sheetView zoomScale="98" zoomScaleNormal="98" workbookViewId="0">
      <selection activeCell="K24" sqref="K24"/>
    </sheetView>
  </sheetViews>
  <sheetFormatPr defaultColWidth="8" defaultRowHeight="12.75" x14ac:dyDescent="0.2"/>
  <cols>
    <col min="1" max="1" width="4.5703125" style="107" customWidth="1"/>
    <col min="2" max="2" width="7.28515625" style="57" customWidth="1"/>
    <col min="3" max="3" width="1.85546875" style="57" customWidth="1"/>
    <col min="4" max="4" width="49" style="57" customWidth="1"/>
    <col min="5" max="8" width="8" style="57" customWidth="1"/>
    <col min="9" max="9" width="6.85546875" style="57" customWidth="1"/>
    <col min="10" max="10" width="4" style="57" customWidth="1"/>
    <col min="11" max="11" width="4.140625" style="57" customWidth="1"/>
    <col min="12" max="12" width="5" style="57" customWidth="1"/>
    <col min="13" max="13" width="6.85546875" style="57" customWidth="1"/>
    <col min="14" max="14" width="13.85546875" style="57" customWidth="1"/>
    <col min="15" max="15" width="4" style="57" customWidth="1"/>
    <col min="16" max="16384" width="8" style="57"/>
  </cols>
  <sheetData>
    <row r="1" spans="1:14" ht="66" customHeight="1" thickBot="1" x14ac:dyDescent="0.25">
      <c r="A1" s="238" t="s">
        <v>191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</row>
    <row r="2" spans="1:14" ht="13.5" customHeight="1" thickBot="1" x14ac:dyDescent="0.25">
      <c r="A2" s="247" t="s">
        <v>193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9"/>
    </row>
    <row r="3" spans="1:14" ht="18.75" customHeight="1" x14ac:dyDescent="0.2">
      <c r="A3" s="58"/>
      <c r="B3" s="59"/>
      <c r="C3" s="240"/>
      <c r="D3" s="241"/>
      <c r="E3" s="242"/>
      <c r="F3" s="243"/>
      <c r="G3" s="243"/>
      <c r="H3" s="243"/>
      <c r="I3" s="241"/>
      <c r="J3" s="241"/>
      <c r="K3" s="241"/>
      <c r="L3" s="244"/>
      <c r="M3" s="245" t="s">
        <v>200</v>
      </c>
      <c r="N3" s="246"/>
    </row>
    <row r="4" spans="1:14" ht="21" customHeight="1" x14ac:dyDescent="0.15">
      <c r="A4" s="60" t="s">
        <v>81</v>
      </c>
      <c r="B4" s="235" t="s">
        <v>82</v>
      </c>
      <c r="C4" s="235"/>
      <c r="D4" s="61" t="s">
        <v>83</v>
      </c>
      <c r="E4" s="62" t="s">
        <v>29</v>
      </c>
      <c r="F4" s="62" t="s">
        <v>84</v>
      </c>
      <c r="G4" s="62" t="s">
        <v>85</v>
      </c>
      <c r="H4" s="62" t="s">
        <v>86</v>
      </c>
      <c r="I4" s="236" t="s">
        <v>87</v>
      </c>
      <c r="J4" s="236"/>
      <c r="K4" s="237" t="s">
        <v>88</v>
      </c>
      <c r="L4" s="237"/>
      <c r="M4" s="237"/>
      <c r="N4" s="63" t="s">
        <v>89</v>
      </c>
    </row>
    <row r="5" spans="1:14" ht="15.75" customHeight="1" x14ac:dyDescent="0.15">
      <c r="A5" s="60"/>
      <c r="B5" s="235"/>
      <c r="C5" s="235"/>
      <c r="D5" s="64"/>
      <c r="E5" s="62"/>
      <c r="F5" s="62"/>
      <c r="G5" s="62"/>
      <c r="H5" s="62"/>
      <c r="I5" s="236"/>
      <c r="J5" s="236"/>
      <c r="K5" s="237"/>
      <c r="L5" s="237"/>
      <c r="M5" s="237"/>
      <c r="N5" s="63" t="s">
        <v>90</v>
      </c>
    </row>
    <row r="6" spans="1:14" ht="30.75" customHeight="1" x14ac:dyDescent="0.2">
      <c r="A6" s="65">
        <v>1</v>
      </c>
      <c r="B6" s="256" t="s">
        <v>93</v>
      </c>
      <c r="C6" s="256"/>
      <c r="D6" s="66" t="s">
        <v>45</v>
      </c>
      <c r="E6" s="67" t="s">
        <v>29</v>
      </c>
      <c r="F6" s="67">
        <v>2550</v>
      </c>
      <c r="G6" s="67">
        <v>2500</v>
      </c>
      <c r="H6" s="67">
        <v>2900</v>
      </c>
      <c r="I6" s="256">
        <v>24</v>
      </c>
      <c r="J6" s="256"/>
      <c r="K6" s="257">
        <f>(H6+G6+F6)/3</f>
        <v>2650</v>
      </c>
      <c r="L6" s="257"/>
      <c r="M6" s="257"/>
      <c r="N6" s="68">
        <f>K6*1.256</f>
        <v>3328.4</v>
      </c>
    </row>
    <row r="7" spans="1:14" ht="36.75" customHeight="1" x14ac:dyDescent="0.2">
      <c r="A7" s="65">
        <v>2</v>
      </c>
      <c r="B7" s="256" t="s">
        <v>61</v>
      </c>
      <c r="C7" s="256"/>
      <c r="D7" s="66" t="s">
        <v>96</v>
      </c>
      <c r="E7" s="69" t="s">
        <v>16</v>
      </c>
      <c r="F7" s="69">
        <v>23</v>
      </c>
      <c r="G7" s="69">
        <v>20</v>
      </c>
      <c r="H7" s="69">
        <v>25</v>
      </c>
      <c r="I7" s="258">
        <v>450</v>
      </c>
      <c r="J7" s="258"/>
      <c r="K7" s="257">
        <f>(H7+G7+F7)/3</f>
        <v>22.666666666666668</v>
      </c>
      <c r="L7" s="257"/>
      <c r="M7" s="257"/>
      <c r="N7" s="68">
        <v>27.22</v>
      </c>
    </row>
    <row r="8" spans="1:14" ht="36" customHeight="1" x14ac:dyDescent="0.2">
      <c r="A8" s="65">
        <v>3</v>
      </c>
      <c r="B8" s="256" t="s">
        <v>62</v>
      </c>
      <c r="C8" s="256"/>
      <c r="D8" s="210" t="s">
        <v>72</v>
      </c>
      <c r="E8" s="69" t="s">
        <v>64</v>
      </c>
      <c r="F8" s="69">
        <v>431.51</v>
      </c>
      <c r="G8" s="69">
        <v>455</v>
      </c>
      <c r="H8" s="69">
        <v>570</v>
      </c>
      <c r="I8" s="258">
        <v>1</v>
      </c>
      <c r="J8" s="258"/>
      <c r="K8" s="257">
        <f t="shared" ref="K8" si="0">(H8+G8+F8)/3</f>
        <v>485.50333333333333</v>
      </c>
      <c r="L8" s="257"/>
      <c r="M8" s="257"/>
      <c r="N8" s="68">
        <f>K8</f>
        <v>485.50333333333333</v>
      </c>
    </row>
    <row r="9" spans="1:14" ht="36" customHeight="1" x14ac:dyDescent="0.2">
      <c r="A9" s="65">
        <v>4</v>
      </c>
      <c r="B9" s="256" t="s">
        <v>169</v>
      </c>
      <c r="C9" s="256"/>
      <c r="D9" s="66" t="s">
        <v>46</v>
      </c>
      <c r="E9" s="220" t="s">
        <v>29</v>
      </c>
      <c r="F9" s="220">
        <v>9950</v>
      </c>
      <c r="G9" s="220">
        <v>9900</v>
      </c>
      <c r="H9" s="220">
        <v>10300</v>
      </c>
      <c r="I9" s="256">
        <v>2</v>
      </c>
      <c r="J9" s="256"/>
      <c r="K9" s="257">
        <f>(H9+G9+F9)/3</f>
        <v>10050</v>
      </c>
      <c r="L9" s="257"/>
      <c r="M9" s="257"/>
      <c r="N9" s="68">
        <v>12706.54</v>
      </c>
    </row>
    <row r="10" spans="1:14" ht="17.25" customHeight="1" x14ac:dyDescent="0.2">
      <c r="A10" s="70"/>
      <c r="B10" s="250"/>
      <c r="C10" s="251"/>
      <c r="D10" s="252"/>
      <c r="E10" s="219"/>
      <c r="F10" s="219"/>
      <c r="G10" s="219"/>
      <c r="H10" s="219"/>
      <c r="I10" s="253"/>
      <c r="J10" s="254"/>
      <c r="K10" s="253"/>
      <c r="L10" s="255"/>
      <c r="M10" s="254"/>
      <c r="N10" s="71"/>
    </row>
    <row r="11" spans="1:14" ht="12.75" hidden="1" customHeight="1" x14ac:dyDescent="0.2">
      <c r="A11" s="72"/>
      <c r="B11" s="72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72"/>
    </row>
    <row r="12" spans="1:14" ht="4.5" hidden="1" customHeight="1" x14ac:dyDescent="0.2">
      <c r="A12" s="271"/>
      <c r="B12" s="272"/>
      <c r="C12" s="272"/>
      <c r="D12" s="272"/>
      <c r="E12" s="272"/>
      <c r="F12" s="272"/>
      <c r="G12" s="272"/>
      <c r="H12" s="272"/>
      <c r="I12" s="272"/>
      <c r="J12" s="272"/>
      <c r="K12" s="272"/>
      <c r="L12" s="272"/>
      <c r="M12" s="272"/>
      <c r="N12" s="273"/>
    </row>
    <row r="13" spans="1:14" ht="18" hidden="1" customHeight="1" x14ac:dyDescent="0.2">
      <c r="A13" s="73"/>
      <c r="B13" s="260"/>
      <c r="C13" s="261"/>
      <c r="D13" s="261"/>
      <c r="E13" s="262"/>
      <c r="F13" s="74"/>
      <c r="G13" s="74"/>
      <c r="H13" s="74"/>
      <c r="I13" s="263"/>
      <c r="J13" s="264"/>
      <c r="K13" s="264"/>
      <c r="L13" s="264"/>
      <c r="M13" s="264"/>
      <c r="N13" s="264"/>
    </row>
    <row r="14" spans="1:14" ht="36.75" hidden="1" customHeight="1" x14ac:dyDescent="0.2">
      <c r="A14" s="75"/>
      <c r="B14" s="265"/>
      <c r="C14" s="266"/>
      <c r="D14" s="76"/>
      <c r="E14" s="77"/>
      <c r="F14" s="78"/>
      <c r="G14" s="78"/>
      <c r="H14" s="78"/>
      <c r="I14" s="265"/>
      <c r="J14" s="266"/>
      <c r="K14" s="267"/>
      <c r="L14" s="268"/>
      <c r="M14" s="269"/>
      <c r="N14" s="270"/>
    </row>
    <row r="15" spans="1:14" ht="12.75" hidden="1" customHeight="1" x14ac:dyDescent="0.2">
      <c r="A15" s="79"/>
      <c r="B15" s="274"/>
      <c r="C15" s="275"/>
      <c r="D15" s="80"/>
      <c r="E15" s="81"/>
      <c r="F15" s="82"/>
      <c r="G15" s="82"/>
      <c r="H15" s="82"/>
      <c r="I15" s="276"/>
      <c r="J15" s="277"/>
      <c r="K15" s="278"/>
      <c r="L15" s="279"/>
      <c r="M15" s="83"/>
      <c r="N15" s="84"/>
    </row>
    <row r="16" spans="1:14" hidden="1" x14ac:dyDescent="0.2">
      <c r="A16" s="79"/>
      <c r="B16" s="280"/>
      <c r="C16" s="281"/>
      <c r="D16" s="85"/>
      <c r="E16" s="86"/>
      <c r="F16" s="87"/>
      <c r="G16" s="87"/>
      <c r="H16" s="87"/>
      <c r="I16" s="282"/>
      <c r="J16" s="283"/>
      <c r="K16" s="278"/>
      <c r="L16" s="279"/>
      <c r="M16" s="88"/>
      <c r="N16" s="84"/>
    </row>
    <row r="17" spans="1:16" hidden="1" x14ac:dyDescent="0.2">
      <c r="A17" s="79"/>
      <c r="B17" s="89"/>
      <c r="C17" s="89"/>
      <c r="D17" s="90"/>
      <c r="E17" s="91"/>
      <c r="F17" s="91"/>
      <c r="G17" s="91"/>
      <c r="H17" s="91"/>
      <c r="I17" s="92"/>
      <c r="J17" s="92"/>
      <c r="K17" s="93"/>
      <c r="L17" s="93"/>
      <c r="M17" s="94"/>
      <c r="N17" s="95"/>
    </row>
    <row r="18" spans="1:16" ht="15.75" hidden="1" x14ac:dyDescent="0.2">
      <c r="A18" s="287"/>
      <c r="B18" s="288"/>
      <c r="C18" s="288"/>
      <c r="D18" s="288"/>
      <c r="E18" s="288"/>
      <c r="F18" s="288"/>
      <c r="G18" s="288"/>
      <c r="H18" s="288"/>
      <c r="I18" s="288"/>
      <c r="J18" s="288"/>
      <c r="K18" s="289"/>
      <c r="L18" s="290"/>
      <c r="M18" s="290"/>
      <c r="N18" s="290"/>
    </row>
    <row r="19" spans="1:16" hidden="1" x14ac:dyDescent="0.2">
      <c r="A19" s="96"/>
    </row>
    <row r="20" spans="1:16" s="99" customFormat="1" ht="15.75" hidden="1" customHeight="1" x14ac:dyDescent="0.2">
      <c r="A20" s="9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98"/>
      <c r="P20" s="98"/>
    </row>
    <row r="21" spans="1:16" hidden="1" x14ac:dyDescent="0.2">
      <c r="A21" s="291"/>
      <c r="B21" s="291"/>
      <c r="C21" s="291"/>
      <c r="D21" s="291"/>
      <c r="E21" s="291"/>
      <c r="F21" s="291"/>
      <c r="G21" s="291"/>
      <c r="H21" s="291"/>
      <c r="I21" s="291"/>
      <c r="J21" s="291"/>
      <c r="K21" s="291"/>
    </row>
    <row r="22" spans="1:16" x14ac:dyDescent="0.2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</row>
    <row r="23" spans="1:16" x14ac:dyDescent="0.2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</row>
    <row r="24" spans="1:16" ht="27" customHeight="1" x14ac:dyDescent="0.2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</row>
    <row r="25" spans="1:16" x14ac:dyDescent="0.2">
      <c r="A25" s="100"/>
      <c r="B25" s="100"/>
      <c r="C25" s="100"/>
      <c r="D25" s="102" t="s">
        <v>123</v>
      </c>
      <c r="E25" s="100"/>
      <c r="F25" s="100"/>
      <c r="G25" s="102" t="s">
        <v>141</v>
      </c>
      <c r="H25" s="100"/>
      <c r="I25" s="100"/>
      <c r="J25" s="100"/>
      <c r="K25" s="100"/>
    </row>
    <row r="26" spans="1:16" x14ac:dyDescent="0.2">
      <c r="A26" s="100"/>
      <c r="B26" s="100"/>
      <c r="C26" s="100"/>
      <c r="D26" s="102" t="s">
        <v>124</v>
      </c>
      <c r="E26" s="100"/>
      <c r="F26" s="100"/>
      <c r="G26" s="102" t="s">
        <v>185</v>
      </c>
      <c r="H26" s="100"/>
      <c r="I26" s="100"/>
      <c r="J26" s="100"/>
      <c r="K26" s="100"/>
    </row>
    <row r="27" spans="1:16" x14ac:dyDescent="0.2">
      <c r="A27" s="101"/>
      <c r="D27" s="103"/>
      <c r="K27" s="239"/>
      <c r="L27" s="239"/>
      <c r="M27" s="239"/>
      <c r="N27" s="239"/>
    </row>
    <row r="28" spans="1:16" x14ac:dyDescent="0.2">
      <c r="A28" s="101"/>
      <c r="K28" s="239"/>
      <c r="L28" s="239"/>
      <c r="M28" s="239"/>
      <c r="N28" s="239"/>
    </row>
    <row r="29" spans="1:16" x14ac:dyDescent="0.2">
      <c r="A29" s="101"/>
      <c r="K29" s="239"/>
      <c r="L29" s="239"/>
      <c r="M29" s="239"/>
      <c r="N29" s="239"/>
    </row>
    <row r="30" spans="1:16" x14ac:dyDescent="0.2">
      <c r="A30" s="284"/>
      <c r="B30" s="284"/>
      <c r="C30" s="284"/>
      <c r="D30" s="284"/>
      <c r="E30" s="104"/>
      <c r="F30" s="104"/>
      <c r="G30" s="104"/>
      <c r="H30" s="104"/>
      <c r="I30" s="104"/>
      <c r="J30" s="104"/>
      <c r="K30" s="104"/>
      <c r="L30" s="104"/>
      <c r="M30" s="104"/>
      <c r="N30" s="104"/>
    </row>
    <row r="31" spans="1:16" x14ac:dyDescent="0.2">
      <c r="A31" s="285"/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</row>
    <row r="32" spans="1:16" x14ac:dyDescent="0.2">
      <c r="A32" s="286"/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</row>
    <row r="33" spans="1:14" x14ac:dyDescent="0.2">
      <c r="A33" s="284"/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</row>
    <row r="34" spans="1:14" x14ac:dyDescent="0.2">
      <c r="A34" s="105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x14ac:dyDescent="0.2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x14ac:dyDescent="0.2">
      <c r="A36" s="106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x14ac:dyDescent="0.2">
      <c r="A37" s="105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</row>
    <row r="38" spans="1:14" x14ac:dyDescent="0.2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</row>
    <row r="39" spans="1:14" x14ac:dyDescent="0.2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</row>
    <row r="40" spans="1:14" x14ac:dyDescent="0.2">
      <c r="A40" s="105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</row>
    <row r="41" spans="1:14" x14ac:dyDescent="0.2">
      <c r="A41" s="57"/>
    </row>
    <row r="42" spans="1:14" x14ac:dyDescent="0.2">
      <c r="A42" s="57"/>
    </row>
    <row r="43" spans="1:14" x14ac:dyDescent="0.2">
      <c r="A43" s="57"/>
    </row>
    <row r="44" spans="1:14" x14ac:dyDescent="0.2">
      <c r="A44" s="57"/>
    </row>
    <row r="45" spans="1:14" x14ac:dyDescent="0.2">
      <c r="A45" s="57"/>
    </row>
    <row r="46" spans="1:14" x14ac:dyDescent="0.2">
      <c r="A46" s="57"/>
    </row>
    <row r="47" spans="1:14" x14ac:dyDescent="0.2">
      <c r="A47" s="57"/>
    </row>
    <row r="48" spans="1:14" x14ac:dyDescent="0.2">
      <c r="A48" s="57"/>
    </row>
    <row r="49" spans="1:1" x14ac:dyDescent="0.2">
      <c r="A49" s="57"/>
    </row>
    <row r="50" spans="1:1" x14ac:dyDescent="0.2">
      <c r="A50" s="57"/>
    </row>
    <row r="51" spans="1:1" x14ac:dyDescent="0.2">
      <c r="A51" s="57"/>
    </row>
    <row r="52" spans="1:1" x14ac:dyDescent="0.2">
      <c r="A52" s="57"/>
    </row>
    <row r="53" spans="1:1" x14ac:dyDescent="0.2">
      <c r="A53" s="57"/>
    </row>
    <row r="54" spans="1:1" x14ac:dyDescent="0.2">
      <c r="A54" s="57"/>
    </row>
    <row r="55" spans="1:1" x14ac:dyDescent="0.2">
      <c r="A55" s="57"/>
    </row>
    <row r="56" spans="1:1" x14ac:dyDescent="0.2">
      <c r="A56" s="57"/>
    </row>
    <row r="57" spans="1:1" x14ac:dyDescent="0.2">
      <c r="A57" s="57"/>
    </row>
    <row r="58" spans="1:1" x14ac:dyDescent="0.2">
      <c r="A58" s="57"/>
    </row>
    <row r="59" spans="1:1" x14ac:dyDescent="0.2">
      <c r="A59" s="57"/>
    </row>
    <row r="60" spans="1:1" x14ac:dyDescent="0.2">
      <c r="A60" s="57"/>
    </row>
    <row r="61" spans="1:1" x14ac:dyDescent="0.2">
      <c r="A61" s="57"/>
    </row>
    <row r="62" spans="1:1" x14ac:dyDescent="0.2">
      <c r="A62" s="57"/>
    </row>
    <row r="63" spans="1:1" x14ac:dyDescent="0.2">
      <c r="A63" s="57"/>
    </row>
    <row r="64" spans="1:1" x14ac:dyDescent="0.2">
      <c r="A64" s="57"/>
    </row>
    <row r="65" spans="1:1" x14ac:dyDescent="0.2">
      <c r="A65" s="57"/>
    </row>
    <row r="66" spans="1:1" x14ac:dyDescent="0.2">
      <c r="A66" s="57"/>
    </row>
    <row r="67" spans="1:1" x14ac:dyDescent="0.2">
      <c r="A67" s="57"/>
    </row>
    <row r="68" spans="1:1" x14ac:dyDescent="0.2">
      <c r="A68" s="57"/>
    </row>
    <row r="69" spans="1:1" x14ac:dyDescent="0.2">
      <c r="A69" s="57"/>
    </row>
    <row r="70" spans="1:1" x14ac:dyDescent="0.2">
      <c r="A70" s="57"/>
    </row>
    <row r="71" spans="1:1" x14ac:dyDescent="0.2">
      <c r="A71" s="57"/>
    </row>
    <row r="72" spans="1:1" x14ac:dyDescent="0.2">
      <c r="A72" s="57"/>
    </row>
    <row r="73" spans="1:1" x14ac:dyDescent="0.2">
      <c r="A73" s="57"/>
    </row>
    <row r="74" spans="1:1" x14ac:dyDescent="0.2">
      <c r="A74" s="57"/>
    </row>
    <row r="75" spans="1:1" x14ac:dyDescent="0.2">
      <c r="A75" s="57"/>
    </row>
    <row r="76" spans="1:1" x14ac:dyDescent="0.2">
      <c r="A76" s="57"/>
    </row>
    <row r="77" spans="1:1" x14ac:dyDescent="0.2">
      <c r="A77" s="57"/>
    </row>
    <row r="78" spans="1:1" x14ac:dyDescent="0.2">
      <c r="A78" s="57"/>
    </row>
    <row r="79" spans="1:1" x14ac:dyDescent="0.2">
      <c r="A79" s="57"/>
    </row>
    <row r="80" spans="1:1" x14ac:dyDescent="0.2">
      <c r="A80" s="57"/>
    </row>
    <row r="81" spans="1:1" x14ac:dyDescent="0.2">
      <c r="A81" s="57"/>
    </row>
    <row r="82" spans="1:1" x14ac:dyDescent="0.2">
      <c r="A82" s="57"/>
    </row>
    <row r="83" spans="1:1" x14ac:dyDescent="0.2">
      <c r="A83" s="57"/>
    </row>
    <row r="84" spans="1:1" x14ac:dyDescent="0.2">
      <c r="A84" s="57"/>
    </row>
    <row r="85" spans="1:1" x14ac:dyDescent="0.2">
      <c r="A85" s="57"/>
    </row>
    <row r="86" spans="1:1" x14ac:dyDescent="0.2">
      <c r="A86" s="57"/>
    </row>
    <row r="87" spans="1:1" x14ac:dyDescent="0.2">
      <c r="A87" s="57"/>
    </row>
    <row r="88" spans="1:1" x14ac:dyDescent="0.2">
      <c r="A88" s="57"/>
    </row>
    <row r="89" spans="1:1" x14ac:dyDescent="0.2">
      <c r="A89" s="57"/>
    </row>
    <row r="90" spans="1:1" x14ac:dyDescent="0.2">
      <c r="A90" s="57"/>
    </row>
    <row r="91" spans="1:1" x14ac:dyDescent="0.2">
      <c r="A91" s="57"/>
    </row>
    <row r="92" spans="1:1" x14ac:dyDescent="0.2">
      <c r="A92" s="57"/>
    </row>
    <row r="93" spans="1:1" x14ac:dyDescent="0.2">
      <c r="A93" s="57"/>
    </row>
    <row r="94" spans="1:1" x14ac:dyDescent="0.2">
      <c r="A94" s="57"/>
    </row>
    <row r="95" spans="1:1" x14ac:dyDescent="0.2">
      <c r="A95" s="57"/>
    </row>
    <row r="96" spans="1:1" x14ac:dyDescent="0.2">
      <c r="A96" s="57"/>
    </row>
    <row r="97" spans="1:1" x14ac:dyDescent="0.2">
      <c r="A97" s="57"/>
    </row>
    <row r="98" spans="1:1" x14ac:dyDescent="0.2">
      <c r="A98" s="57"/>
    </row>
    <row r="99" spans="1:1" x14ac:dyDescent="0.2">
      <c r="A99" s="57"/>
    </row>
    <row r="100" spans="1:1" x14ac:dyDescent="0.2">
      <c r="A100" s="57"/>
    </row>
    <row r="101" spans="1:1" x14ac:dyDescent="0.2">
      <c r="A101" s="57"/>
    </row>
    <row r="102" spans="1:1" x14ac:dyDescent="0.2">
      <c r="A102" s="57"/>
    </row>
    <row r="103" spans="1:1" x14ac:dyDescent="0.2">
      <c r="A103" s="57"/>
    </row>
    <row r="104" spans="1:1" x14ac:dyDescent="0.2">
      <c r="A104" s="57"/>
    </row>
    <row r="105" spans="1:1" x14ac:dyDescent="0.2">
      <c r="A105" s="57"/>
    </row>
    <row r="106" spans="1:1" x14ac:dyDescent="0.2">
      <c r="A106" s="57"/>
    </row>
    <row r="107" spans="1:1" x14ac:dyDescent="0.2">
      <c r="A107" s="57"/>
    </row>
    <row r="108" spans="1:1" x14ac:dyDescent="0.2">
      <c r="A108" s="57"/>
    </row>
    <row r="109" spans="1:1" x14ac:dyDescent="0.2">
      <c r="A109" s="57"/>
    </row>
    <row r="110" spans="1:1" x14ac:dyDescent="0.2">
      <c r="A110" s="57"/>
    </row>
    <row r="111" spans="1:1" x14ac:dyDescent="0.2">
      <c r="A111" s="57"/>
    </row>
    <row r="112" spans="1:1" x14ac:dyDescent="0.2">
      <c r="A112" s="57"/>
    </row>
    <row r="113" spans="1:1" x14ac:dyDescent="0.2">
      <c r="A113" s="57"/>
    </row>
    <row r="114" spans="1:1" x14ac:dyDescent="0.2">
      <c r="A114" s="57"/>
    </row>
    <row r="115" spans="1:1" x14ac:dyDescent="0.2">
      <c r="A115" s="57"/>
    </row>
    <row r="116" spans="1:1" x14ac:dyDescent="0.2">
      <c r="A116" s="57"/>
    </row>
    <row r="117" spans="1:1" x14ac:dyDescent="0.2">
      <c r="A117" s="57"/>
    </row>
    <row r="118" spans="1:1" x14ac:dyDescent="0.2">
      <c r="A118" s="57"/>
    </row>
    <row r="119" spans="1:1" x14ac:dyDescent="0.2">
      <c r="A119" s="57"/>
    </row>
    <row r="120" spans="1:1" x14ac:dyDescent="0.2">
      <c r="A120" s="57"/>
    </row>
    <row r="121" spans="1:1" x14ac:dyDescent="0.2">
      <c r="A121" s="57"/>
    </row>
    <row r="122" spans="1:1" x14ac:dyDescent="0.2">
      <c r="A122" s="57"/>
    </row>
    <row r="123" spans="1:1" x14ac:dyDescent="0.2">
      <c r="A123" s="57"/>
    </row>
    <row r="124" spans="1:1" x14ac:dyDescent="0.2">
      <c r="A124" s="57"/>
    </row>
    <row r="125" spans="1:1" x14ac:dyDescent="0.2">
      <c r="A125" s="57"/>
    </row>
    <row r="126" spans="1:1" x14ac:dyDescent="0.2">
      <c r="A126" s="57"/>
    </row>
  </sheetData>
  <mergeCells count="51">
    <mergeCell ref="A30:D30"/>
    <mergeCell ref="A31:N31"/>
    <mergeCell ref="A32:N32"/>
    <mergeCell ref="A33:N33"/>
    <mergeCell ref="A18:J18"/>
    <mergeCell ref="K18:N18"/>
    <mergeCell ref="A21:K21"/>
    <mergeCell ref="K27:N27"/>
    <mergeCell ref="K28:N28"/>
    <mergeCell ref="K29:N29"/>
    <mergeCell ref="B15:C15"/>
    <mergeCell ref="I15:J15"/>
    <mergeCell ref="K15:L15"/>
    <mergeCell ref="B16:C16"/>
    <mergeCell ref="I16:J16"/>
    <mergeCell ref="K16:L16"/>
    <mergeCell ref="C11:D11"/>
    <mergeCell ref="E11:M11"/>
    <mergeCell ref="B13:E13"/>
    <mergeCell ref="I13:N13"/>
    <mergeCell ref="B14:C14"/>
    <mergeCell ref="I14:J14"/>
    <mergeCell ref="K14:L14"/>
    <mergeCell ref="M14:N14"/>
    <mergeCell ref="A12:N12"/>
    <mergeCell ref="B10:D10"/>
    <mergeCell ref="I10:J10"/>
    <mergeCell ref="K10:M10"/>
    <mergeCell ref="B6:C6"/>
    <mergeCell ref="I6:J6"/>
    <mergeCell ref="K6:M6"/>
    <mergeCell ref="B9:C9"/>
    <mergeCell ref="I8:J8"/>
    <mergeCell ref="K8:M8"/>
    <mergeCell ref="B7:C7"/>
    <mergeCell ref="B8:C8"/>
    <mergeCell ref="I7:J7"/>
    <mergeCell ref="K7:M7"/>
    <mergeCell ref="I9:J9"/>
    <mergeCell ref="K9:M9"/>
    <mergeCell ref="A1:N1"/>
    <mergeCell ref="C3:D3"/>
    <mergeCell ref="E3:L3"/>
    <mergeCell ref="M3:N3"/>
    <mergeCell ref="A2:N2"/>
    <mergeCell ref="B4:C4"/>
    <mergeCell ref="I4:J4"/>
    <mergeCell ref="K4:M4"/>
    <mergeCell ref="B5:C5"/>
    <mergeCell ref="I5:J5"/>
    <mergeCell ref="K5:M5"/>
  </mergeCell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  <headerFooter>
    <oddFooter>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6145" r:id="rId4">
          <objectPr defaultSize="0" autoPict="0" r:id="rId5">
            <anchor moveWithCells="1" sizeWithCells="1">
              <from>
                <xdr:col>1</xdr:col>
                <xdr:colOff>314325</xdr:colOff>
                <xdr:row>0</xdr:row>
                <xdr:rowOff>28575</xdr:rowOff>
              </from>
              <to>
                <xdr:col>3</xdr:col>
                <xdr:colOff>533400</xdr:colOff>
                <xdr:row>0</xdr:row>
                <xdr:rowOff>762000</xdr:rowOff>
              </to>
            </anchor>
          </objectPr>
        </oleObject>
      </mc:Choice>
      <mc:Fallback>
        <oleObject progId="PBrush" shapeId="614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60"/>
  <sheetViews>
    <sheetView showGridLines="0" showZeros="0" tabSelected="1" view="pageLayout" topLeftCell="A38" zoomScaleNormal="100" zoomScaleSheetLayoutView="100" workbookViewId="0">
      <selection activeCell="H20" sqref="H20"/>
    </sheetView>
  </sheetViews>
  <sheetFormatPr defaultRowHeight="12.75" x14ac:dyDescent="0.2"/>
  <cols>
    <col min="1" max="1" width="5.42578125" style="171" bestFit="1" customWidth="1"/>
    <col min="2" max="2" width="10.7109375" style="1" bestFit="1" customWidth="1"/>
    <col min="3" max="3" width="48" style="1" customWidth="1"/>
    <col min="4" max="4" width="9.140625" style="1"/>
    <col min="5" max="8" width="12.28515625" style="1" customWidth="1"/>
    <col min="9" max="16384" width="9.140625" style="1"/>
  </cols>
  <sheetData>
    <row r="1" spans="1:8" ht="60.75" customHeight="1" x14ac:dyDescent="0.2">
      <c r="A1" s="310"/>
      <c r="B1" s="310"/>
      <c r="C1" s="309"/>
      <c r="D1" s="309"/>
      <c r="E1" s="309"/>
      <c r="F1" s="309"/>
      <c r="G1" s="309"/>
      <c r="H1" s="309"/>
    </row>
    <row r="2" spans="1:8" ht="15.75" x14ac:dyDescent="0.25">
      <c r="A2" s="322"/>
      <c r="B2" s="322"/>
      <c r="C2" s="322"/>
      <c r="D2" s="322"/>
      <c r="E2" s="322"/>
      <c r="F2" s="322"/>
      <c r="G2" s="322"/>
      <c r="H2" s="322"/>
    </row>
    <row r="3" spans="1:8" ht="3.75" customHeight="1" thickBot="1" x14ac:dyDescent="0.25">
      <c r="A3" s="321"/>
      <c r="B3" s="321"/>
      <c r="C3" s="321"/>
      <c r="D3" s="321"/>
      <c r="E3" s="321"/>
      <c r="F3" s="321"/>
      <c r="G3" s="321"/>
      <c r="H3" s="321"/>
    </row>
    <row r="4" spans="1:8" ht="20.100000000000001" customHeight="1" thickBot="1" x14ac:dyDescent="0.25">
      <c r="A4" s="303" t="s">
        <v>4</v>
      </c>
      <c r="B4" s="304"/>
      <c r="C4" s="304"/>
      <c r="D4" s="304"/>
      <c r="E4" s="304"/>
      <c r="F4" s="304"/>
      <c r="G4" s="304"/>
      <c r="H4" s="305"/>
    </row>
    <row r="5" spans="1:8" ht="3.75" customHeight="1" thickBot="1" x14ac:dyDescent="0.25">
      <c r="A5" s="161"/>
      <c r="B5" s="5"/>
      <c r="C5" s="5"/>
      <c r="D5" s="5"/>
      <c r="E5" s="5"/>
      <c r="F5" s="5"/>
      <c r="G5" s="5"/>
      <c r="H5" s="5"/>
    </row>
    <row r="6" spans="1:8" ht="20.100000000000001" customHeight="1" x14ac:dyDescent="0.2">
      <c r="A6" s="294" t="s">
        <v>18</v>
      </c>
      <c r="B6" s="295"/>
      <c r="C6" s="295"/>
      <c r="D6" s="295"/>
      <c r="E6" s="296"/>
      <c r="F6" s="306" t="s">
        <v>21</v>
      </c>
      <c r="G6" s="307"/>
      <c r="H6" s="308"/>
    </row>
    <row r="7" spans="1:8" ht="20.100000000000001" customHeight="1" x14ac:dyDescent="0.2">
      <c r="A7" s="297" t="s">
        <v>197</v>
      </c>
      <c r="B7" s="298"/>
      <c r="C7" s="298"/>
      <c r="D7" s="298"/>
      <c r="E7" s="299"/>
      <c r="F7" s="327" t="s">
        <v>199</v>
      </c>
      <c r="G7" s="328"/>
      <c r="H7" s="329"/>
    </row>
    <row r="8" spans="1:8" ht="20.100000000000001" customHeight="1" x14ac:dyDescent="0.2">
      <c r="A8" s="311" t="s">
        <v>19</v>
      </c>
      <c r="B8" s="312"/>
      <c r="C8" s="312"/>
      <c r="D8" s="313"/>
      <c r="E8" s="300" t="s">
        <v>11</v>
      </c>
      <c r="F8" s="301"/>
      <c r="G8" s="301"/>
      <c r="H8" s="302"/>
    </row>
    <row r="9" spans="1:8" ht="20.100000000000001" customHeight="1" x14ac:dyDescent="0.2">
      <c r="A9" s="311" t="s">
        <v>201</v>
      </c>
      <c r="B9" s="312"/>
      <c r="C9" s="312"/>
      <c r="D9" s="313"/>
      <c r="E9" s="325" t="s">
        <v>8</v>
      </c>
      <c r="F9" s="323" t="s">
        <v>6</v>
      </c>
      <c r="G9" s="6" t="s">
        <v>20</v>
      </c>
      <c r="H9" s="7" t="s">
        <v>7</v>
      </c>
    </row>
    <row r="10" spans="1:8" ht="20.100000000000001" customHeight="1" thickBot="1" x14ac:dyDescent="0.25">
      <c r="A10" s="314" t="s">
        <v>202</v>
      </c>
      <c r="B10" s="315"/>
      <c r="C10" s="315"/>
      <c r="D10" s="316"/>
      <c r="E10" s="326"/>
      <c r="F10" s="324"/>
      <c r="G10" s="8" t="s">
        <v>9</v>
      </c>
      <c r="H10" s="20">
        <v>0.26800000000000002</v>
      </c>
    </row>
    <row r="11" spans="1:8" ht="3.75" customHeight="1" thickBot="1" x14ac:dyDescent="0.25">
      <c r="A11" s="320"/>
      <c r="B11" s="320"/>
      <c r="C11" s="320"/>
      <c r="D11" s="320"/>
      <c r="E11" s="320"/>
      <c r="F11" s="320"/>
      <c r="G11" s="320"/>
      <c r="H11" s="320"/>
    </row>
    <row r="12" spans="1:8" ht="39" thickBot="1" x14ac:dyDescent="0.25">
      <c r="A12" s="162" t="s">
        <v>0</v>
      </c>
      <c r="B12" s="9" t="s">
        <v>5</v>
      </c>
      <c r="C12" s="9" t="s">
        <v>1</v>
      </c>
      <c r="D12" s="9" t="s">
        <v>3</v>
      </c>
      <c r="E12" s="9" t="s">
        <v>2</v>
      </c>
      <c r="F12" s="10" t="s">
        <v>12</v>
      </c>
      <c r="G12" s="10" t="s">
        <v>13</v>
      </c>
      <c r="H12" s="11" t="s">
        <v>10</v>
      </c>
    </row>
    <row r="13" spans="1:8" ht="18" customHeight="1" thickBot="1" x14ac:dyDescent="0.25">
      <c r="A13" s="163">
        <v>1</v>
      </c>
      <c r="B13" s="21"/>
      <c r="C13" s="21" t="s">
        <v>24</v>
      </c>
      <c r="D13" s="21"/>
      <c r="E13" s="21"/>
      <c r="F13" s="22"/>
      <c r="G13" s="23"/>
      <c r="H13" s="23"/>
    </row>
    <row r="14" spans="1:8" ht="87" customHeight="1" x14ac:dyDescent="0.2">
      <c r="A14" s="164" t="s">
        <v>146</v>
      </c>
      <c r="B14" s="47" t="s">
        <v>22</v>
      </c>
      <c r="C14" s="45" t="s">
        <v>23</v>
      </c>
      <c r="D14" s="43" t="s">
        <v>29</v>
      </c>
      <c r="E14" s="52">
        <v>1</v>
      </c>
      <c r="F14" s="114">
        <v>5718.78</v>
      </c>
      <c r="G14" s="24">
        <f>ROUND(F14+(F14*$H$10),2)</f>
        <v>7251.41</v>
      </c>
      <c r="H14" s="3">
        <f>ROUND((E14*G14),2)</f>
        <v>7251.41</v>
      </c>
    </row>
    <row r="15" spans="1:8" ht="21.75" customHeight="1" x14ac:dyDescent="0.2">
      <c r="A15" s="180"/>
      <c r="B15" s="181"/>
      <c r="C15" s="182" t="s">
        <v>25</v>
      </c>
      <c r="D15" s="183"/>
      <c r="E15" s="184"/>
      <c r="F15" s="185"/>
      <c r="G15" s="186"/>
      <c r="H15" s="187">
        <f>H14</f>
        <v>7251.41</v>
      </c>
    </row>
    <row r="16" spans="1:8" ht="22.5" customHeight="1" x14ac:dyDescent="0.2">
      <c r="A16" s="172">
        <v>2</v>
      </c>
      <c r="B16" s="173"/>
      <c r="C16" s="174" t="s">
        <v>145</v>
      </c>
      <c r="D16" s="175"/>
      <c r="E16" s="176"/>
      <c r="F16" s="177"/>
      <c r="G16" s="178"/>
      <c r="H16" s="179"/>
    </row>
    <row r="17" spans="1:10" ht="49.5" customHeight="1" x14ac:dyDescent="0.2">
      <c r="A17" s="165" t="s">
        <v>147</v>
      </c>
      <c r="B17" s="27" t="s">
        <v>194</v>
      </c>
      <c r="C17" s="46" t="s">
        <v>74</v>
      </c>
      <c r="D17" s="44" t="s">
        <v>15</v>
      </c>
      <c r="E17" s="53">
        <f>225.82*0.7*0.3</f>
        <v>47.422199999999997</v>
      </c>
      <c r="F17" s="115">
        <v>35.299999999999997</v>
      </c>
      <c r="G17" s="2">
        <f>ROUND(F17+(F17*$H$10),2)</f>
        <v>44.76</v>
      </c>
      <c r="H17" s="4">
        <v>2122.52</v>
      </c>
    </row>
    <row r="18" spans="1:10" ht="27.75" customHeight="1" x14ac:dyDescent="0.2">
      <c r="A18" s="166" t="s">
        <v>148</v>
      </c>
      <c r="B18" s="27" t="s">
        <v>75</v>
      </c>
      <c r="C18" s="46" t="s">
        <v>76</v>
      </c>
      <c r="D18" s="27" t="s">
        <v>14</v>
      </c>
      <c r="E18" s="56">
        <f>0.3*225.82</f>
        <v>67.745999999999995</v>
      </c>
      <c r="F18" s="27">
        <v>11.42</v>
      </c>
      <c r="G18" s="2">
        <f>ROUND(F18+(F18*$H$10),2)</f>
        <v>14.48</v>
      </c>
      <c r="H18" s="4">
        <v>981.02</v>
      </c>
    </row>
    <row r="19" spans="1:10" ht="48.75" customHeight="1" x14ac:dyDescent="0.2">
      <c r="A19" s="165" t="s">
        <v>149</v>
      </c>
      <c r="B19" s="27" t="s">
        <v>77</v>
      </c>
      <c r="C19" s="48" t="s">
        <v>78</v>
      </c>
      <c r="D19" s="27" t="s">
        <v>15</v>
      </c>
      <c r="E19" s="53">
        <f>225.82*0.7*0.2</f>
        <v>31.614799999999999</v>
      </c>
      <c r="F19" s="27">
        <v>37.340000000000003</v>
      </c>
      <c r="G19" s="2">
        <f>ROUND(F19+(F19*$H$10),2)</f>
        <v>47.35</v>
      </c>
      <c r="H19" s="4">
        <v>1496.73</v>
      </c>
    </row>
    <row r="20" spans="1:10" ht="48.75" customHeight="1" x14ac:dyDescent="0.2">
      <c r="A20" s="166" t="s">
        <v>150</v>
      </c>
      <c r="B20" s="200" t="s">
        <v>79</v>
      </c>
      <c r="C20" s="201" t="s">
        <v>80</v>
      </c>
      <c r="D20" s="201" t="s">
        <v>29</v>
      </c>
      <c r="E20" s="27">
        <v>11</v>
      </c>
      <c r="F20" s="27">
        <v>97.46</v>
      </c>
      <c r="G20" s="54">
        <f>ROUND(F20+(F20*$H$10),2)</f>
        <v>123.58</v>
      </c>
      <c r="H20" s="55">
        <f t="shared" ref="H20" si="0">ROUND((E20*G20),2)</f>
        <v>1359.38</v>
      </c>
    </row>
    <row r="21" spans="1:10" ht="22.5" customHeight="1" x14ac:dyDescent="0.2">
      <c r="A21" s="180"/>
      <c r="B21" s="195"/>
      <c r="C21" s="196" t="s">
        <v>71</v>
      </c>
      <c r="D21" s="197"/>
      <c r="E21" s="198"/>
      <c r="F21" s="199"/>
      <c r="G21" s="194"/>
      <c r="H21" s="187">
        <f>SUM(H17:H20)</f>
        <v>5959.6500000000005</v>
      </c>
    </row>
    <row r="22" spans="1:10" ht="18" customHeight="1" x14ac:dyDescent="0.2">
      <c r="A22" s="172">
        <v>3</v>
      </c>
      <c r="B22" s="188"/>
      <c r="C22" s="189" t="s">
        <v>26</v>
      </c>
      <c r="D22" s="190"/>
      <c r="E22" s="191"/>
      <c r="F22" s="191"/>
      <c r="G22" s="192">
        <f>ROUND(F22+(F22*$H$10),2)</f>
        <v>0</v>
      </c>
      <c r="H22" s="193">
        <f>ROUND((E22*G22),2)</f>
        <v>0</v>
      </c>
    </row>
    <row r="23" spans="1:10" ht="24" x14ac:dyDescent="0.2">
      <c r="A23" s="167" t="s">
        <v>151</v>
      </c>
      <c r="B23" s="25" t="s">
        <v>27</v>
      </c>
      <c r="C23" s="25" t="s">
        <v>28</v>
      </c>
      <c r="D23" s="26" t="s">
        <v>29</v>
      </c>
      <c r="E23" s="27">
        <v>2</v>
      </c>
      <c r="F23" s="41">
        <v>21.89</v>
      </c>
      <c r="G23" s="2">
        <f t="shared" ref="G23:G44" si="1">ROUND(F23+(F23*$H$10),2)</f>
        <v>27.76</v>
      </c>
      <c r="H23" s="4">
        <f t="shared" ref="H23:H44" si="2">ROUND((E23*G23),2)</f>
        <v>55.52</v>
      </c>
      <c r="J23" s="1">
        <v>0</v>
      </c>
    </row>
    <row r="24" spans="1:10" ht="27" customHeight="1" x14ac:dyDescent="0.2">
      <c r="A24" s="167" t="s">
        <v>152</v>
      </c>
      <c r="B24" s="25" t="s">
        <v>30</v>
      </c>
      <c r="C24" s="25" t="s">
        <v>31</v>
      </c>
      <c r="D24" s="26" t="s">
        <v>29</v>
      </c>
      <c r="E24" s="27">
        <v>2</v>
      </c>
      <c r="F24" s="41">
        <v>21.89</v>
      </c>
      <c r="G24" s="2">
        <f t="shared" si="1"/>
        <v>27.76</v>
      </c>
      <c r="H24" s="4">
        <f t="shared" si="2"/>
        <v>55.52</v>
      </c>
    </row>
    <row r="25" spans="1:10" ht="18" customHeight="1" x14ac:dyDescent="0.2">
      <c r="A25" s="167" t="s">
        <v>153</v>
      </c>
      <c r="B25" s="25" t="s">
        <v>32</v>
      </c>
      <c r="C25" s="25" t="s">
        <v>33</v>
      </c>
      <c r="D25" s="26" t="s">
        <v>29</v>
      </c>
      <c r="E25" s="27">
        <v>12</v>
      </c>
      <c r="F25" s="41">
        <v>51.06</v>
      </c>
      <c r="G25" s="2">
        <f t="shared" si="1"/>
        <v>64.739999999999995</v>
      </c>
      <c r="H25" s="4">
        <f t="shared" si="2"/>
        <v>776.88</v>
      </c>
    </row>
    <row r="26" spans="1:10" x14ac:dyDescent="0.2">
      <c r="A26" s="167" t="s">
        <v>154</v>
      </c>
      <c r="B26" s="25" t="s">
        <v>34</v>
      </c>
      <c r="C26" s="25" t="s">
        <v>35</v>
      </c>
      <c r="D26" s="26" t="s">
        <v>29</v>
      </c>
      <c r="E26" s="27">
        <v>2</v>
      </c>
      <c r="F26" s="41">
        <v>94.54</v>
      </c>
      <c r="G26" s="2">
        <f t="shared" si="1"/>
        <v>119.88</v>
      </c>
      <c r="H26" s="4">
        <f t="shared" si="2"/>
        <v>239.76</v>
      </c>
    </row>
    <row r="27" spans="1:10" ht="24" x14ac:dyDescent="0.2">
      <c r="A27" s="167" t="s">
        <v>155</v>
      </c>
      <c r="B27" s="25" t="s">
        <v>36</v>
      </c>
      <c r="C27" s="25" t="s">
        <v>37</v>
      </c>
      <c r="D27" s="26" t="s">
        <v>29</v>
      </c>
      <c r="E27" s="27">
        <v>1</v>
      </c>
      <c r="F27" s="41">
        <v>119.54</v>
      </c>
      <c r="G27" s="2">
        <f t="shared" si="1"/>
        <v>151.58000000000001</v>
      </c>
      <c r="H27" s="4">
        <f t="shared" si="2"/>
        <v>151.58000000000001</v>
      </c>
    </row>
    <row r="28" spans="1:10" ht="18" customHeight="1" x14ac:dyDescent="0.2">
      <c r="A28" s="167" t="s">
        <v>91</v>
      </c>
      <c r="B28" s="25" t="s">
        <v>170</v>
      </c>
      <c r="C28" s="25" t="s">
        <v>72</v>
      </c>
      <c r="D28" s="26" t="s">
        <v>29</v>
      </c>
      <c r="E28" s="27">
        <v>1</v>
      </c>
      <c r="F28" s="41">
        <f>'CPU 04'!H12</f>
        <v>530.26</v>
      </c>
      <c r="G28" s="2">
        <f t="shared" si="1"/>
        <v>672.37</v>
      </c>
      <c r="H28" s="4">
        <f t="shared" si="2"/>
        <v>672.37</v>
      </c>
    </row>
    <row r="29" spans="1:10" ht="24" x14ac:dyDescent="0.2">
      <c r="A29" s="167" t="s">
        <v>92</v>
      </c>
      <c r="B29" s="25" t="s">
        <v>38</v>
      </c>
      <c r="C29" s="25" t="s">
        <v>39</v>
      </c>
      <c r="D29" s="25"/>
      <c r="E29" s="27">
        <v>1</v>
      </c>
      <c r="F29" s="41">
        <v>119.54</v>
      </c>
      <c r="G29" s="2">
        <f t="shared" si="1"/>
        <v>151.58000000000001</v>
      </c>
      <c r="H29" s="4">
        <f t="shared" si="2"/>
        <v>151.58000000000001</v>
      </c>
    </row>
    <row r="30" spans="1:10" ht="60" x14ac:dyDescent="0.2">
      <c r="A30" s="167" t="s">
        <v>156</v>
      </c>
      <c r="B30" s="25" t="s">
        <v>40</v>
      </c>
      <c r="C30" s="25" t="s">
        <v>41</v>
      </c>
      <c r="D30" s="26" t="s">
        <v>29</v>
      </c>
      <c r="E30" s="27">
        <v>12</v>
      </c>
      <c r="F30" s="41">
        <v>24.21</v>
      </c>
      <c r="G30" s="2">
        <f t="shared" si="1"/>
        <v>30.7</v>
      </c>
      <c r="H30" s="4">
        <f t="shared" si="2"/>
        <v>368.4</v>
      </c>
    </row>
    <row r="31" spans="1:10" ht="60" x14ac:dyDescent="0.2">
      <c r="A31" s="167" t="s">
        <v>157</v>
      </c>
      <c r="B31" s="25" t="s">
        <v>42</v>
      </c>
      <c r="C31" s="25" t="s">
        <v>43</v>
      </c>
      <c r="D31" s="26" t="s">
        <v>29</v>
      </c>
      <c r="E31" s="27">
        <v>11</v>
      </c>
      <c r="F31" s="41">
        <v>149.18</v>
      </c>
      <c r="G31" s="2">
        <f t="shared" si="1"/>
        <v>189.16</v>
      </c>
      <c r="H31" s="4">
        <f t="shared" si="2"/>
        <v>2080.7600000000002</v>
      </c>
    </row>
    <row r="32" spans="1:10" ht="27.75" customHeight="1" x14ac:dyDescent="0.2">
      <c r="A32" s="167" t="s">
        <v>158</v>
      </c>
      <c r="B32" s="25" t="s">
        <v>115</v>
      </c>
      <c r="C32" s="25" t="str">
        <f>'CPU 02'!C7:D7</f>
        <v>REFLETOR LED DE 1000W 90.000 LUMENS FORNECIMENTO E INSTALAÇÃO</v>
      </c>
      <c r="D32" s="26" t="s">
        <v>29</v>
      </c>
      <c r="E32" s="27">
        <v>24</v>
      </c>
      <c r="F32" s="41">
        <f>'CPU 02'!H12</f>
        <v>2663.4279999999999</v>
      </c>
      <c r="G32" s="2">
        <f t="shared" si="1"/>
        <v>3377.23</v>
      </c>
      <c r="H32" s="4">
        <f t="shared" si="2"/>
        <v>81053.52</v>
      </c>
    </row>
    <row r="33" spans="1:9" ht="27" customHeight="1" x14ac:dyDescent="0.2">
      <c r="A33" s="167" t="s">
        <v>159</v>
      </c>
      <c r="B33" s="25" t="s">
        <v>171</v>
      </c>
      <c r="C33" s="25" t="s">
        <v>172</v>
      </c>
      <c r="D33" s="26" t="s">
        <v>29</v>
      </c>
      <c r="E33" s="27">
        <v>2</v>
      </c>
      <c r="F33" s="41">
        <f>'CPU 05'!H12</f>
        <v>10497.6</v>
      </c>
      <c r="G33" s="2">
        <f t="shared" si="1"/>
        <v>13310.96</v>
      </c>
      <c r="H33" s="4">
        <f t="shared" si="2"/>
        <v>26621.919999999998</v>
      </c>
      <c r="I33" s="12"/>
    </row>
    <row r="34" spans="1:9" ht="55.5" customHeight="1" x14ac:dyDescent="0.2">
      <c r="A34" s="167" t="s">
        <v>160</v>
      </c>
      <c r="B34" s="25" t="s">
        <v>47</v>
      </c>
      <c r="C34" s="25" t="s">
        <v>48</v>
      </c>
      <c r="D34" s="26" t="s">
        <v>16</v>
      </c>
      <c r="E34" s="27">
        <v>2000</v>
      </c>
      <c r="F34" s="41">
        <v>19.989999999999998</v>
      </c>
      <c r="G34" s="2">
        <f t="shared" si="1"/>
        <v>25.35</v>
      </c>
      <c r="H34" s="4">
        <f t="shared" si="2"/>
        <v>50700</v>
      </c>
    </row>
    <row r="35" spans="1:9" ht="47.25" customHeight="1" x14ac:dyDescent="0.2">
      <c r="A35" s="167" t="s">
        <v>161</v>
      </c>
      <c r="B35" s="25" t="s">
        <v>49</v>
      </c>
      <c r="C35" s="25" t="s">
        <v>50</v>
      </c>
      <c r="D35" s="26" t="s">
        <v>16</v>
      </c>
      <c r="E35" s="27">
        <v>1400</v>
      </c>
      <c r="F35" s="41">
        <v>28.91</v>
      </c>
      <c r="G35" s="2">
        <f t="shared" si="1"/>
        <v>36.659999999999997</v>
      </c>
      <c r="H35" s="4">
        <f t="shared" si="2"/>
        <v>51324</v>
      </c>
    </row>
    <row r="36" spans="1:9" ht="52.5" customHeight="1" x14ac:dyDescent="0.2">
      <c r="A36" s="167" t="s">
        <v>94</v>
      </c>
      <c r="B36" s="25" t="s">
        <v>51</v>
      </c>
      <c r="C36" s="25" t="s">
        <v>52</v>
      </c>
      <c r="D36" s="25" t="s">
        <v>16</v>
      </c>
      <c r="E36" s="27">
        <v>280</v>
      </c>
      <c r="F36" s="41">
        <v>82.64</v>
      </c>
      <c r="G36" s="2">
        <f t="shared" si="1"/>
        <v>104.79</v>
      </c>
      <c r="H36" s="4">
        <f t="shared" si="2"/>
        <v>29341.200000000001</v>
      </c>
    </row>
    <row r="37" spans="1:9" ht="46.5" customHeight="1" x14ac:dyDescent="0.2">
      <c r="A37" s="167" t="s">
        <v>95</v>
      </c>
      <c r="B37" s="25" t="s">
        <v>53</v>
      </c>
      <c r="C37" s="25" t="s">
        <v>54</v>
      </c>
      <c r="D37" s="25" t="s">
        <v>16</v>
      </c>
      <c r="E37" s="27">
        <v>200</v>
      </c>
      <c r="F37" s="41">
        <v>4.5999999999999996</v>
      </c>
      <c r="G37" s="2">
        <f t="shared" si="1"/>
        <v>5.83</v>
      </c>
      <c r="H37" s="4">
        <f t="shared" si="2"/>
        <v>1166</v>
      </c>
    </row>
    <row r="38" spans="1:9" ht="53.25" customHeight="1" x14ac:dyDescent="0.2">
      <c r="A38" s="167" t="s">
        <v>162</v>
      </c>
      <c r="B38" s="25" t="s">
        <v>55</v>
      </c>
      <c r="C38" s="25" t="s">
        <v>56</v>
      </c>
      <c r="D38" s="25" t="s">
        <v>16</v>
      </c>
      <c r="E38" s="27">
        <v>200</v>
      </c>
      <c r="F38" s="41">
        <v>6.44</v>
      </c>
      <c r="G38" s="2">
        <f t="shared" si="1"/>
        <v>8.17</v>
      </c>
      <c r="H38" s="4">
        <f t="shared" si="2"/>
        <v>1634</v>
      </c>
    </row>
    <row r="39" spans="1:9" ht="48" x14ac:dyDescent="0.2">
      <c r="A39" s="167" t="s">
        <v>163</v>
      </c>
      <c r="B39" s="25" t="s">
        <v>57</v>
      </c>
      <c r="C39" s="25" t="s">
        <v>58</v>
      </c>
      <c r="D39" s="25" t="s">
        <v>16</v>
      </c>
      <c r="E39" s="27">
        <v>100</v>
      </c>
      <c r="F39" s="41">
        <v>9.11</v>
      </c>
      <c r="G39" s="2">
        <f t="shared" si="1"/>
        <v>11.55</v>
      </c>
      <c r="H39" s="4">
        <f t="shared" si="2"/>
        <v>1155</v>
      </c>
    </row>
    <row r="40" spans="1:9" ht="45.75" customHeight="1" x14ac:dyDescent="0.2">
      <c r="A40" s="167" t="s">
        <v>164</v>
      </c>
      <c r="B40" s="25" t="s">
        <v>59</v>
      </c>
      <c r="C40" s="25" t="s">
        <v>60</v>
      </c>
      <c r="D40" s="26" t="s">
        <v>16</v>
      </c>
      <c r="E40" s="27">
        <v>350</v>
      </c>
      <c r="F40" s="41">
        <v>40.24</v>
      </c>
      <c r="G40" s="2">
        <f t="shared" si="1"/>
        <v>51.02</v>
      </c>
      <c r="H40" s="4">
        <f t="shared" si="2"/>
        <v>17857</v>
      </c>
    </row>
    <row r="41" spans="1:9" ht="32.25" customHeight="1" x14ac:dyDescent="0.2">
      <c r="A41" s="167" t="s">
        <v>165</v>
      </c>
      <c r="B41" s="202" t="s">
        <v>122</v>
      </c>
      <c r="C41" s="25" t="s">
        <v>63</v>
      </c>
      <c r="D41" s="28" t="s">
        <v>64</v>
      </c>
      <c r="E41" s="29">
        <v>500</v>
      </c>
      <c r="F41" s="42">
        <f>'CPU 03'!H12</f>
        <v>29.067346666666669</v>
      </c>
      <c r="G41" s="2">
        <f t="shared" si="1"/>
        <v>36.86</v>
      </c>
      <c r="H41" s="4">
        <f t="shared" si="2"/>
        <v>18430</v>
      </c>
    </row>
    <row r="42" spans="1:9" ht="37.5" customHeight="1" x14ac:dyDescent="0.2">
      <c r="A42" s="167" t="s">
        <v>166</v>
      </c>
      <c r="B42" s="25" t="s">
        <v>65</v>
      </c>
      <c r="C42" s="25" t="s">
        <v>66</v>
      </c>
      <c r="D42" s="25" t="s">
        <v>29</v>
      </c>
      <c r="E42" s="27">
        <v>1</v>
      </c>
      <c r="F42" s="116">
        <v>4873.51</v>
      </c>
      <c r="G42" s="2">
        <f t="shared" si="1"/>
        <v>6179.61</v>
      </c>
      <c r="H42" s="4">
        <f t="shared" si="2"/>
        <v>6179.61</v>
      </c>
    </row>
    <row r="43" spans="1:9" ht="37.5" customHeight="1" x14ac:dyDescent="0.2">
      <c r="A43" s="167" t="s">
        <v>167</v>
      </c>
      <c r="B43" s="25" t="s">
        <v>67</v>
      </c>
      <c r="C43" s="25" t="s">
        <v>68</v>
      </c>
      <c r="D43" s="25" t="s">
        <v>29</v>
      </c>
      <c r="E43" s="27">
        <v>1</v>
      </c>
      <c r="F43" s="116">
        <v>113.93</v>
      </c>
      <c r="G43" s="2">
        <f t="shared" si="1"/>
        <v>144.46</v>
      </c>
      <c r="H43" s="4">
        <f t="shared" si="2"/>
        <v>144.46</v>
      </c>
    </row>
    <row r="44" spans="1:9" ht="33" customHeight="1" x14ac:dyDescent="0.2">
      <c r="A44" s="167" t="s">
        <v>168</v>
      </c>
      <c r="B44" s="30" t="s">
        <v>69</v>
      </c>
      <c r="C44" s="30" t="s">
        <v>70</v>
      </c>
      <c r="D44" s="30" t="s">
        <v>29</v>
      </c>
      <c r="E44" s="31">
        <v>1</v>
      </c>
      <c r="F44" s="117">
        <v>478.07</v>
      </c>
      <c r="G44" s="32">
        <f t="shared" si="1"/>
        <v>606.19000000000005</v>
      </c>
      <c r="H44" s="33">
        <f t="shared" si="2"/>
        <v>606.19000000000005</v>
      </c>
    </row>
    <row r="45" spans="1:9" ht="18" customHeight="1" thickBot="1" x14ac:dyDescent="0.25">
      <c r="A45" s="168"/>
      <c r="B45" s="34"/>
      <c r="C45" s="35" t="s">
        <v>71</v>
      </c>
      <c r="D45" s="36"/>
      <c r="E45" s="37"/>
      <c r="F45" s="38"/>
      <c r="G45" s="39"/>
      <c r="H45" s="40">
        <f>SUM(H23:H44)</f>
        <v>290765.27</v>
      </c>
    </row>
    <row r="46" spans="1:9" ht="18" customHeight="1" thickBot="1" x14ac:dyDescent="0.25">
      <c r="A46" s="317" t="s">
        <v>17</v>
      </c>
      <c r="B46" s="318"/>
      <c r="C46" s="318"/>
      <c r="D46" s="318"/>
      <c r="E46" s="318"/>
      <c r="F46" s="318"/>
      <c r="G46" s="319"/>
      <c r="H46" s="13">
        <f>H45+H21+H15</f>
        <v>303976.33</v>
      </c>
    </row>
    <row r="47" spans="1:9" ht="14.25" customHeight="1" x14ac:dyDescent="0.2">
      <c r="A47" s="169"/>
      <c r="B47" s="14"/>
      <c r="C47" s="14"/>
      <c r="D47" s="14"/>
      <c r="E47" s="14"/>
      <c r="F47" s="14"/>
      <c r="G47" s="14"/>
      <c r="H47" s="15"/>
    </row>
    <row r="48" spans="1:9" ht="30" customHeight="1" x14ac:dyDescent="0.2">
      <c r="A48" s="170"/>
      <c r="B48" s="16"/>
      <c r="C48" s="16"/>
      <c r="D48" s="16"/>
      <c r="E48" s="16"/>
      <c r="F48" s="16"/>
      <c r="G48" s="16"/>
      <c r="H48" s="16"/>
    </row>
    <row r="49" spans="1:8" ht="22.5" customHeight="1" x14ac:dyDescent="0.2">
      <c r="A49" s="170"/>
      <c r="B49" s="233"/>
      <c r="C49" s="233"/>
      <c r="D49" s="16"/>
      <c r="E49" s="233"/>
      <c r="F49" s="233"/>
      <c r="G49" s="17"/>
      <c r="H49" s="16"/>
    </row>
    <row r="50" spans="1:8" x14ac:dyDescent="0.2">
      <c r="A50" s="170"/>
      <c r="B50" s="292" t="s">
        <v>141</v>
      </c>
      <c r="C50" s="293"/>
      <c r="D50" s="18"/>
      <c r="E50" s="232" t="s">
        <v>183</v>
      </c>
      <c r="F50" s="221"/>
      <c r="G50" s="19"/>
      <c r="H50" s="18"/>
    </row>
    <row r="51" spans="1:8" hidden="1" x14ac:dyDescent="0.2"/>
    <row r="52" spans="1:8" x14ac:dyDescent="0.2">
      <c r="B52" s="222" t="s">
        <v>184</v>
      </c>
      <c r="C52" s="222"/>
    </row>
    <row r="53" spans="1:8" ht="43.5" customHeight="1" x14ac:dyDescent="0.2"/>
    <row r="54" spans="1:8" ht="11.25" customHeight="1" x14ac:dyDescent="0.2">
      <c r="A54" s="170"/>
      <c r="B54" s="233"/>
      <c r="C54" s="233"/>
      <c r="D54" s="16"/>
      <c r="E54" s="234"/>
      <c r="F54" s="234"/>
      <c r="G54" s="17"/>
      <c r="H54" s="16"/>
    </row>
    <row r="55" spans="1:8" x14ac:dyDescent="0.2">
      <c r="A55" s="170"/>
      <c r="B55" s="292" t="s">
        <v>123</v>
      </c>
      <c r="C55" s="293"/>
      <c r="D55" s="18"/>
      <c r="E55" s="221"/>
      <c r="F55" s="221"/>
      <c r="G55" s="19"/>
      <c r="H55" s="18"/>
    </row>
    <row r="56" spans="1:8" ht="12" customHeight="1" x14ac:dyDescent="0.2">
      <c r="B56" s="222" t="s">
        <v>144</v>
      </c>
      <c r="C56" s="222"/>
    </row>
    <row r="57" spans="1:8" ht="11.25" customHeight="1" x14ac:dyDescent="0.2"/>
    <row r="58" spans="1:8" ht="12" customHeight="1" x14ac:dyDescent="0.2"/>
    <row r="59" spans="1:8" ht="14.1" customHeight="1" x14ac:dyDescent="0.2"/>
    <row r="60" spans="1:8" ht="4.5" customHeight="1" x14ac:dyDescent="0.2"/>
  </sheetData>
  <mergeCells count="27">
    <mergeCell ref="C1:H1"/>
    <mergeCell ref="A1:B1"/>
    <mergeCell ref="B50:C50"/>
    <mergeCell ref="E50:F50"/>
    <mergeCell ref="E49:F49"/>
    <mergeCell ref="B49:C49"/>
    <mergeCell ref="A8:D8"/>
    <mergeCell ref="A10:D10"/>
    <mergeCell ref="A9:D9"/>
    <mergeCell ref="A46:G46"/>
    <mergeCell ref="A11:H11"/>
    <mergeCell ref="A3:H3"/>
    <mergeCell ref="A2:H2"/>
    <mergeCell ref="F9:F10"/>
    <mergeCell ref="E9:E10"/>
    <mergeCell ref="F7:H7"/>
    <mergeCell ref="A6:E6"/>
    <mergeCell ref="A7:E7"/>
    <mergeCell ref="E8:H8"/>
    <mergeCell ref="A4:H4"/>
    <mergeCell ref="F6:H6"/>
    <mergeCell ref="B56:C56"/>
    <mergeCell ref="B52:C52"/>
    <mergeCell ref="E54:F54"/>
    <mergeCell ref="B55:C55"/>
    <mergeCell ref="E55:F55"/>
    <mergeCell ref="B54:C5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portrait" horizontalDpi="300" verticalDpi="300" r:id="rId1"/>
  <headerFooter alignWithMargins="0">
    <oddHeader xml:space="preserve">&amp;L       
</oddHeader>
    <oddFooter>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257175</xdr:colOff>
                <xdr:row>0</xdr:row>
                <xdr:rowOff>28575</xdr:rowOff>
              </from>
              <to>
                <xdr:col>2</xdr:col>
                <xdr:colOff>9525</xdr:colOff>
                <xdr:row>0</xdr:row>
                <xdr:rowOff>762000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57"/>
  <sheetViews>
    <sheetView showGridLines="0" showZeros="0" view="pageBreakPreview" topLeftCell="A4" zoomScaleNormal="100" zoomScaleSheetLayoutView="93" workbookViewId="0">
      <selection activeCell="J21" sqref="J21"/>
    </sheetView>
  </sheetViews>
  <sheetFormatPr defaultRowHeight="12.75" x14ac:dyDescent="0.2"/>
  <cols>
    <col min="1" max="1" width="5.42578125" style="171" bestFit="1" customWidth="1"/>
    <col min="2" max="2" width="10.7109375" style="1" bestFit="1" customWidth="1"/>
    <col min="3" max="3" width="48" style="1" customWidth="1"/>
    <col min="4" max="4" width="9.140625" style="1"/>
    <col min="5" max="8" width="12.28515625" style="1" customWidth="1"/>
    <col min="9" max="16384" width="9.140625" style="1"/>
  </cols>
  <sheetData>
    <row r="1" spans="1:8" ht="60.75" customHeight="1" x14ac:dyDescent="0.2">
      <c r="A1" s="310"/>
      <c r="B1" s="310"/>
      <c r="C1" s="309"/>
      <c r="D1" s="309"/>
      <c r="E1" s="309"/>
      <c r="F1" s="309"/>
      <c r="G1" s="309"/>
      <c r="H1" s="309"/>
    </row>
    <row r="2" spans="1:8" ht="15.75" x14ac:dyDescent="0.25">
      <c r="A2" s="322"/>
      <c r="B2" s="322"/>
      <c r="C2" s="322"/>
      <c r="D2" s="322"/>
      <c r="E2" s="322"/>
      <c r="F2" s="322"/>
      <c r="G2" s="322"/>
      <c r="H2" s="322"/>
    </row>
    <row r="3" spans="1:8" ht="3.75" customHeight="1" thickBot="1" x14ac:dyDescent="0.25">
      <c r="A3" s="321"/>
      <c r="B3" s="321"/>
      <c r="C3" s="321"/>
      <c r="D3" s="321"/>
      <c r="E3" s="321"/>
      <c r="F3" s="321"/>
      <c r="G3" s="321"/>
      <c r="H3" s="321"/>
    </row>
    <row r="4" spans="1:8" ht="20.100000000000001" customHeight="1" thickBot="1" x14ac:dyDescent="0.25">
      <c r="A4" s="303" t="s">
        <v>175</v>
      </c>
      <c r="B4" s="304"/>
      <c r="C4" s="304"/>
      <c r="D4" s="304"/>
      <c r="E4" s="304"/>
      <c r="F4" s="304"/>
      <c r="G4" s="304"/>
      <c r="H4" s="305"/>
    </row>
    <row r="5" spans="1:8" ht="3.75" customHeight="1" thickBot="1" x14ac:dyDescent="0.25">
      <c r="A5" s="161"/>
      <c r="B5" s="5"/>
      <c r="C5" s="5"/>
      <c r="D5" s="5"/>
      <c r="E5" s="5"/>
      <c r="F5" s="5"/>
      <c r="G5" s="5"/>
      <c r="H5" s="5"/>
    </row>
    <row r="6" spans="1:8" ht="20.100000000000001" customHeight="1" x14ac:dyDescent="0.2">
      <c r="A6" s="294" t="s">
        <v>18</v>
      </c>
      <c r="B6" s="295"/>
      <c r="C6" s="295"/>
      <c r="D6" s="295"/>
      <c r="E6" s="296"/>
      <c r="F6" s="306" t="s">
        <v>21</v>
      </c>
      <c r="G6" s="307"/>
      <c r="H6" s="308"/>
    </row>
    <row r="7" spans="1:8" ht="20.100000000000001" customHeight="1" x14ac:dyDescent="0.2">
      <c r="A7" s="297" t="s">
        <v>197</v>
      </c>
      <c r="B7" s="298"/>
      <c r="C7" s="298"/>
      <c r="D7" s="298"/>
      <c r="E7" s="299"/>
      <c r="F7" s="327" t="s">
        <v>198</v>
      </c>
      <c r="G7" s="328"/>
      <c r="H7" s="329"/>
    </row>
    <row r="8" spans="1:8" ht="20.100000000000001" customHeight="1" x14ac:dyDescent="0.2">
      <c r="A8" s="311" t="s">
        <v>19</v>
      </c>
      <c r="B8" s="312"/>
      <c r="C8" s="312"/>
      <c r="D8" s="313"/>
      <c r="E8" s="300" t="s">
        <v>11</v>
      </c>
      <c r="F8" s="301"/>
      <c r="G8" s="301"/>
      <c r="H8" s="302"/>
    </row>
    <row r="9" spans="1:8" ht="20.100000000000001" customHeight="1" x14ac:dyDescent="0.2">
      <c r="A9" s="311" t="s">
        <v>203</v>
      </c>
      <c r="B9" s="312"/>
      <c r="C9" s="312"/>
      <c r="D9" s="313"/>
      <c r="E9" s="325" t="s">
        <v>8</v>
      </c>
      <c r="F9" s="323" t="s">
        <v>6</v>
      </c>
      <c r="G9" s="51" t="s">
        <v>20</v>
      </c>
      <c r="H9" s="7" t="s">
        <v>7</v>
      </c>
    </row>
    <row r="10" spans="1:8" ht="20.100000000000001" customHeight="1" thickBot="1" x14ac:dyDescent="0.25">
      <c r="A10" s="314" t="s">
        <v>202</v>
      </c>
      <c r="B10" s="315"/>
      <c r="C10" s="315"/>
      <c r="D10" s="316"/>
      <c r="E10" s="326"/>
      <c r="F10" s="324"/>
      <c r="G10" s="8" t="s">
        <v>9</v>
      </c>
      <c r="H10" s="20">
        <v>0.26800000000000002</v>
      </c>
    </row>
    <row r="11" spans="1:8" ht="3.75" customHeight="1" thickBot="1" x14ac:dyDescent="0.25">
      <c r="A11" s="320"/>
      <c r="B11" s="320"/>
      <c r="C11" s="320"/>
      <c r="D11" s="320"/>
      <c r="E11" s="320"/>
      <c r="F11" s="320"/>
      <c r="G11" s="320"/>
      <c r="H11" s="320"/>
    </row>
    <row r="12" spans="1:8" ht="21.75" customHeight="1" thickBot="1" x14ac:dyDescent="0.25">
      <c r="A12" s="162" t="s">
        <v>0</v>
      </c>
      <c r="B12" s="9" t="s">
        <v>5</v>
      </c>
      <c r="C12" s="9" t="s">
        <v>1</v>
      </c>
      <c r="D12" s="9" t="s">
        <v>3</v>
      </c>
      <c r="E12" s="9" t="s">
        <v>2</v>
      </c>
      <c r="F12" s="345" t="s">
        <v>176</v>
      </c>
      <c r="G12" s="346"/>
      <c r="H12" s="347"/>
    </row>
    <row r="13" spans="1:8" ht="18" customHeight="1" thickBot="1" x14ac:dyDescent="0.25">
      <c r="A13" s="163">
        <v>1</v>
      </c>
      <c r="B13" s="21"/>
      <c r="C13" s="21" t="s">
        <v>24</v>
      </c>
      <c r="D13" s="21"/>
      <c r="E13" s="21"/>
      <c r="F13" s="22"/>
      <c r="G13" s="23"/>
      <c r="H13" s="23"/>
    </row>
    <row r="14" spans="1:8" ht="87" customHeight="1" x14ac:dyDescent="0.2">
      <c r="A14" s="164" t="s">
        <v>146</v>
      </c>
      <c r="B14" s="47" t="s">
        <v>22</v>
      </c>
      <c r="C14" s="45" t="s">
        <v>23</v>
      </c>
      <c r="D14" s="43" t="s">
        <v>29</v>
      </c>
      <c r="E14" s="52">
        <v>1</v>
      </c>
      <c r="F14" s="342" t="s">
        <v>177</v>
      </c>
      <c r="G14" s="343"/>
      <c r="H14" s="344"/>
    </row>
    <row r="15" spans="1:8" ht="22.5" customHeight="1" x14ac:dyDescent="0.2">
      <c r="A15" s="172">
        <v>2</v>
      </c>
      <c r="B15" s="173"/>
      <c r="C15" s="174" t="s">
        <v>145</v>
      </c>
      <c r="D15" s="175"/>
      <c r="E15" s="176"/>
      <c r="F15" s="177"/>
      <c r="G15" s="178"/>
      <c r="H15" s="179"/>
    </row>
    <row r="16" spans="1:8" ht="38.25" customHeight="1" x14ac:dyDescent="0.2">
      <c r="A16" s="165" t="s">
        <v>147</v>
      </c>
      <c r="B16" s="27" t="s">
        <v>73</v>
      </c>
      <c r="C16" s="46" t="s">
        <v>74</v>
      </c>
      <c r="D16" s="44" t="s">
        <v>15</v>
      </c>
      <c r="E16" s="53">
        <f>225.82*0.7*0.3</f>
        <v>47.422199999999997</v>
      </c>
      <c r="F16" s="336" t="s">
        <v>178</v>
      </c>
      <c r="G16" s="337"/>
      <c r="H16" s="338"/>
    </row>
    <row r="17" spans="1:10" ht="27.75" customHeight="1" x14ac:dyDescent="0.2">
      <c r="A17" s="166" t="s">
        <v>148</v>
      </c>
      <c r="B17" s="27" t="s">
        <v>75</v>
      </c>
      <c r="C17" s="46" t="s">
        <v>76</v>
      </c>
      <c r="D17" s="27" t="s">
        <v>14</v>
      </c>
      <c r="E17" s="56">
        <f>0.3*225.82</f>
        <v>67.745999999999995</v>
      </c>
      <c r="F17" s="336" t="s">
        <v>179</v>
      </c>
      <c r="G17" s="337"/>
      <c r="H17" s="338"/>
    </row>
    <row r="18" spans="1:10" ht="48.75" customHeight="1" x14ac:dyDescent="0.2">
      <c r="A18" s="165" t="s">
        <v>149</v>
      </c>
      <c r="B18" s="27" t="s">
        <v>77</v>
      </c>
      <c r="C18" s="48" t="s">
        <v>78</v>
      </c>
      <c r="D18" s="27" t="s">
        <v>15</v>
      </c>
      <c r="E18" s="53">
        <f>225.82*0.7*0.2</f>
        <v>31.614799999999999</v>
      </c>
      <c r="F18" s="336" t="s">
        <v>180</v>
      </c>
      <c r="G18" s="337"/>
      <c r="H18" s="338"/>
    </row>
    <row r="19" spans="1:10" ht="48.75" customHeight="1" x14ac:dyDescent="0.2">
      <c r="A19" s="166" t="s">
        <v>150</v>
      </c>
      <c r="B19" s="200" t="s">
        <v>79</v>
      </c>
      <c r="C19" s="201" t="s">
        <v>80</v>
      </c>
      <c r="D19" s="201" t="s">
        <v>29</v>
      </c>
      <c r="E19" s="27">
        <v>11</v>
      </c>
      <c r="F19" s="339" t="s">
        <v>181</v>
      </c>
      <c r="G19" s="340"/>
      <c r="H19" s="341"/>
    </row>
    <row r="20" spans="1:10" ht="18" customHeight="1" x14ac:dyDescent="0.2">
      <c r="A20" s="172">
        <v>3</v>
      </c>
      <c r="B20" s="188"/>
      <c r="C20" s="189" t="s">
        <v>26</v>
      </c>
      <c r="D20" s="190"/>
      <c r="E20" s="191"/>
      <c r="F20" s="191"/>
      <c r="G20" s="192">
        <f>ROUND(F20+(F20*$H$10),2)</f>
        <v>0</v>
      </c>
      <c r="H20" s="193">
        <f>ROUND((E20*G20),2)</f>
        <v>0</v>
      </c>
    </row>
    <row r="21" spans="1:10" ht="24" x14ac:dyDescent="0.2">
      <c r="A21" s="167" t="s">
        <v>151</v>
      </c>
      <c r="B21" s="25" t="s">
        <v>27</v>
      </c>
      <c r="C21" s="25" t="s">
        <v>28</v>
      </c>
      <c r="D21" s="26" t="s">
        <v>29</v>
      </c>
      <c r="E21" s="27">
        <v>2</v>
      </c>
      <c r="F21" s="333" t="s">
        <v>182</v>
      </c>
      <c r="G21" s="334"/>
      <c r="H21" s="335"/>
      <c r="J21" s="1">
        <v>0</v>
      </c>
    </row>
    <row r="22" spans="1:10" ht="27" customHeight="1" x14ac:dyDescent="0.2">
      <c r="A22" s="167" t="s">
        <v>152</v>
      </c>
      <c r="B22" s="25" t="s">
        <v>30</v>
      </c>
      <c r="C22" s="25" t="s">
        <v>31</v>
      </c>
      <c r="D22" s="26" t="s">
        <v>29</v>
      </c>
      <c r="E22" s="27">
        <v>2</v>
      </c>
      <c r="F22" s="333" t="s">
        <v>182</v>
      </c>
      <c r="G22" s="334"/>
      <c r="H22" s="335"/>
    </row>
    <row r="23" spans="1:10" ht="18" customHeight="1" x14ac:dyDescent="0.2">
      <c r="A23" s="167" t="s">
        <v>153</v>
      </c>
      <c r="B23" s="25" t="s">
        <v>32</v>
      </c>
      <c r="C23" s="25" t="s">
        <v>33</v>
      </c>
      <c r="D23" s="26" t="s">
        <v>29</v>
      </c>
      <c r="E23" s="27">
        <v>12</v>
      </c>
      <c r="F23" s="333" t="s">
        <v>182</v>
      </c>
      <c r="G23" s="334"/>
      <c r="H23" s="335"/>
    </row>
    <row r="24" spans="1:10" x14ac:dyDescent="0.2">
      <c r="A24" s="167" t="s">
        <v>154</v>
      </c>
      <c r="B24" s="25" t="s">
        <v>34</v>
      </c>
      <c r="C24" s="25" t="s">
        <v>35</v>
      </c>
      <c r="D24" s="26" t="s">
        <v>29</v>
      </c>
      <c r="E24" s="27">
        <v>2</v>
      </c>
      <c r="F24" s="333" t="s">
        <v>182</v>
      </c>
      <c r="G24" s="334"/>
      <c r="H24" s="335"/>
    </row>
    <row r="25" spans="1:10" ht="24" x14ac:dyDescent="0.2">
      <c r="A25" s="167" t="s">
        <v>155</v>
      </c>
      <c r="B25" s="25" t="s">
        <v>36</v>
      </c>
      <c r="C25" s="25" t="s">
        <v>37</v>
      </c>
      <c r="D25" s="26" t="s">
        <v>29</v>
      </c>
      <c r="E25" s="27">
        <v>1</v>
      </c>
      <c r="F25" s="333" t="s">
        <v>182</v>
      </c>
      <c r="G25" s="334"/>
      <c r="H25" s="335"/>
    </row>
    <row r="26" spans="1:10" ht="18" customHeight="1" x14ac:dyDescent="0.2">
      <c r="A26" s="167" t="s">
        <v>91</v>
      </c>
      <c r="B26" s="25" t="s">
        <v>170</v>
      </c>
      <c r="C26" s="25" t="s">
        <v>72</v>
      </c>
      <c r="D26" s="26" t="s">
        <v>29</v>
      </c>
      <c r="E26" s="27">
        <v>1</v>
      </c>
      <c r="F26" s="333" t="s">
        <v>182</v>
      </c>
      <c r="G26" s="334"/>
      <c r="H26" s="335"/>
    </row>
    <row r="27" spans="1:10" ht="24" x14ac:dyDescent="0.2">
      <c r="A27" s="167" t="s">
        <v>92</v>
      </c>
      <c r="B27" s="25" t="s">
        <v>38</v>
      </c>
      <c r="C27" s="25" t="s">
        <v>39</v>
      </c>
      <c r="D27" s="25"/>
      <c r="E27" s="27">
        <v>1</v>
      </c>
      <c r="F27" s="333" t="s">
        <v>182</v>
      </c>
      <c r="G27" s="334"/>
      <c r="H27" s="335"/>
    </row>
    <row r="28" spans="1:10" ht="60" x14ac:dyDescent="0.2">
      <c r="A28" s="167" t="s">
        <v>156</v>
      </c>
      <c r="B28" s="25" t="s">
        <v>40</v>
      </c>
      <c r="C28" s="25" t="s">
        <v>41</v>
      </c>
      <c r="D28" s="26" t="s">
        <v>29</v>
      </c>
      <c r="E28" s="27">
        <v>12</v>
      </c>
      <c r="F28" s="333" t="s">
        <v>182</v>
      </c>
      <c r="G28" s="334"/>
      <c r="H28" s="335"/>
    </row>
    <row r="29" spans="1:10" ht="60" x14ac:dyDescent="0.2">
      <c r="A29" s="167" t="s">
        <v>157</v>
      </c>
      <c r="B29" s="25" t="s">
        <v>42</v>
      </c>
      <c r="C29" s="25" t="s">
        <v>43</v>
      </c>
      <c r="D29" s="26" t="s">
        <v>29</v>
      </c>
      <c r="E29" s="27">
        <v>11</v>
      </c>
      <c r="F29" s="333" t="s">
        <v>182</v>
      </c>
      <c r="G29" s="334"/>
      <c r="H29" s="335"/>
    </row>
    <row r="30" spans="1:10" ht="27.75" customHeight="1" x14ac:dyDescent="0.2">
      <c r="A30" s="167" t="s">
        <v>158</v>
      </c>
      <c r="B30" s="25" t="s">
        <v>115</v>
      </c>
      <c r="C30" s="25" t="str">
        <f>'CPU 02'!C7:D7</f>
        <v>REFLETOR LED DE 1000W 90.000 LUMENS FORNECIMENTO E INSTALAÇÃO</v>
      </c>
      <c r="D30" s="26" t="s">
        <v>29</v>
      </c>
      <c r="E30" s="27">
        <v>24</v>
      </c>
      <c r="F30" s="333" t="s">
        <v>182</v>
      </c>
      <c r="G30" s="334"/>
      <c r="H30" s="335"/>
    </row>
    <row r="31" spans="1:10" ht="27" customHeight="1" x14ac:dyDescent="0.2">
      <c r="A31" s="167" t="s">
        <v>159</v>
      </c>
      <c r="B31" s="25" t="s">
        <v>171</v>
      </c>
      <c r="C31" s="25" t="s">
        <v>172</v>
      </c>
      <c r="D31" s="26" t="s">
        <v>29</v>
      </c>
      <c r="E31" s="27">
        <v>2</v>
      </c>
      <c r="F31" s="333" t="s">
        <v>182</v>
      </c>
      <c r="G31" s="334"/>
      <c r="H31" s="335"/>
      <c r="I31" s="12"/>
    </row>
    <row r="32" spans="1:10" ht="55.5" customHeight="1" x14ac:dyDescent="0.2">
      <c r="A32" s="167" t="s">
        <v>160</v>
      </c>
      <c r="B32" s="25" t="s">
        <v>47</v>
      </c>
      <c r="C32" s="25" t="s">
        <v>48</v>
      </c>
      <c r="D32" s="26" t="s">
        <v>16</v>
      </c>
      <c r="E32" s="27">
        <v>2000</v>
      </c>
      <c r="F32" s="333" t="s">
        <v>182</v>
      </c>
      <c r="G32" s="334"/>
      <c r="H32" s="335"/>
    </row>
    <row r="33" spans="1:8" ht="47.25" customHeight="1" x14ac:dyDescent="0.2">
      <c r="A33" s="167" t="s">
        <v>161</v>
      </c>
      <c r="B33" s="25" t="s">
        <v>49</v>
      </c>
      <c r="C33" s="25" t="s">
        <v>50</v>
      </c>
      <c r="D33" s="26" t="s">
        <v>16</v>
      </c>
      <c r="E33" s="27">
        <v>1400</v>
      </c>
      <c r="F33" s="333" t="s">
        <v>182</v>
      </c>
      <c r="G33" s="334"/>
      <c r="H33" s="335"/>
    </row>
    <row r="34" spans="1:8" ht="52.5" customHeight="1" x14ac:dyDescent="0.2">
      <c r="A34" s="167" t="s">
        <v>94</v>
      </c>
      <c r="B34" s="25" t="s">
        <v>51</v>
      </c>
      <c r="C34" s="25" t="s">
        <v>52</v>
      </c>
      <c r="D34" s="25" t="s">
        <v>16</v>
      </c>
      <c r="E34" s="27">
        <v>280</v>
      </c>
      <c r="F34" s="333" t="s">
        <v>182</v>
      </c>
      <c r="G34" s="334"/>
      <c r="H34" s="335"/>
    </row>
    <row r="35" spans="1:8" ht="46.5" customHeight="1" x14ac:dyDescent="0.2">
      <c r="A35" s="167" t="s">
        <v>95</v>
      </c>
      <c r="B35" s="25" t="s">
        <v>53</v>
      </c>
      <c r="C35" s="25" t="s">
        <v>54</v>
      </c>
      <c r="D35" s="25" t="s">
        <v>16</v>
      </c>
      <c r="E35" s="27">
        <v>200</v>
      </c>
      <c r="F35" s="333" t="s">
        <v>182</v>
      </c>
      <c r="G35" s="334"/>
      <c r="H35" s="335"/>
    </row>
    <row r="36" spans="1:8" ht="53.25" customHeight="1" x14ac:dyDescent="0.2">
      <c r="A36" s="167" t="s">
        <v>162</v>
      </c>
      <c r="B36" s="25" t="s">
        <v>55</v>
      </c>
      <c r="C36" s="25" t="s">
        <v>56</v>
      </c>
      <c r="D36" s="25" t="s">
        <v>16</v>
      </c>
      <c r="E36" s="27">
        <v>200</v>
      </c>
      <c r="F36" s="333" t="s">
        <v>182</v>
      </c>
      <c r="G36" s="334"/>
      <c r="H36" s="335"/>
    </row>
    <row r="37" spans="1:8" ht="48" x14ac:dyDescent="0.2">
      <c r="A37" s="167" t="s">
        <v>163</v>
      </c>
      <c r="B37" s="25" t="s">
        <v>57</v>
      </c>
      <c r="C37" s="25" t="s">
        <v>58</v>
      </c>
      <c r="D37" s="25" t="s">
        <v>16</v>
      </c>
      <c r="E37" s="27">
        <v>100</v>
      </c>
      <c r="F37" s="333" t="s">
        <v>182</v>
      </c>
      <c r="G37" s="334"/>
      <c r="H37" s="335"/>
    </row>
    <row r="38" spans="1:8" ht="45.75" customHeight="1" x14ac:dyDescent="0.2">
      <c r="A38" s="167" t="s">
        <v>164</v>
      </c>
      <c r="B38" s="25" t="s">
        <v>59</v>
      </c>
      <c r="C38" s="25" t="s">
        <v>60</v>
      </c>
      <c r="D38" s="26" t="s">
        <v>16</v>
      </c>
      <c r="E38" s="27">
        <v>350</v>
      </c>
      <c r="F38" s="333" t="s">
        <v>182</v>
      </c>
      <c r="G38" s="334"/>
      <c r="H38" s="335"/>
    </row>
    <row r="39" spans="1:8" ht="32.25" customHeight="1" x14ac:dyDescent="0.2">
      <c r="A39" s="167" t="s">
        <v>165</v>
      </c>
      <c r="B39" s="202" t="s">
        <v>122</v>
      </c>
      <c r="C39" s="25" t="s">
        <v>63</v>
      </c>
      <c r="D39" s="28" t="s">
        <v>64</v>
      </c>
      <c r="E39" s="29">
        <v>500</v>
      </c>
      <c r="F39" s="333" t="s">
        <v>182</v>
      </c>
      <c r="G39" s="334"/>
      <c r="H39" s="335"/>
    </row>
    <row r="40" spans="1:8" ht="37.5" customHeight="1" x14ac:dyDescent="0.2">
      <c r="A40" s="167" t="s">
        <v>166</v>
      </c>
      <c r="B40" s="25" t="s">
        <v>65</v>
      </c>
      <c r="C40" s="25" t="s">
        <v>66</v>
      </c>
      <c r="D40" s="25" t="s">
        <v>29</v>
      </c>
      <c r="E40" s="27">
        <v>1</v>
      </c>
      <c r="F40" s="333" t="s">
        <v>182</v>
      </c>
      <c r="G40" s="334"/>
      <c r="H40" s="335"/>
    </row>
    <row r="41" spans="1:8" ht="37.5" customHeight="1" x14ac:dyDescent="0.2">
      <c r="A41" s="167" t="s">
        <v>167</v>
      </c>
      <c r="B41" s="25" t="s">
        <v>67</v>
      </c>
      <c r="C41" s="25" t="s">
        <v>68</v>
      </c>
      <c r="D41" s="25" t="s">
        <v>29</v>
      </c>
      <c r="E41" s="27">
        <v>1</v>
      </c>
      <c r="F41" s="333" t="s">
        <v>182</v>
      </c>
      <c r="G41" s="334"/>
      <c r="H41" s="335"/>
    </row>
    <row r="42" spans="1:8" ht="33" customHeight="1" thickBot="1" x14ac:dyDescent="0.25">
      <c r="A42" s="167" t="s">
        <v>168</v>
      </c>
      <c r="B42" s="30" t="s">
        <v>69</v>
      </c>
      <c r="C42" s="30" t="s">
        <v>70</v>
      </c>
      <c r="D42" s="30" t="s">
        <v>29</v>
      </c>
      <c r="E42" s="31">
        <v>1</v>
      </c>
      <c r="F42" s="333" t="s">
        <v>182</v>
      </c>
      <c r="G42" s="334"/>
      <c r="H42" s="335"/>
    </row>
    <row r="43" spans="1:8" ht="18" customHeight="1" thickBot="1" x14ac:dyDescent="0.25">
      <c r="A43" s="330"/>
      <c r="B43" s="331"/>
      <c r="C43" s="331"/>
      <c r="D43" s="331"/>
      <c r="E43" s="331"/>
      <c r="F43" s="331"/>
      <c r="G43" s="331"/>
      <c r="H43" s="332"/>
    </row>
    <row r="44" spans="1:8" ht="14.25" customHeight="1" x14ac:dyDescent="0.2">
      <c r="A44" s="169"/>
      <c r="B44" s="14"/>
      <c r="C44" s="14"/>
      <c r="D44" s="14"/>
      <c r="E44" s="14"/>
      <c r="F44" s="14"/>
      <c r="G44" s="14"/>
      <c r="H44" s="15"/>
    </row>
    <row r="45" spans="1:8" ht="11.25" customHeight="1" x14ac:dyDescent="0.2">
      <c r="A45" s="170"/>
      <c r="B45" s="16"/>
      <c r="C45" s="16"/>
      <c r="D45" s="16"/>
      <c r="E45" s="16"/>
      <c r="F45" s="16"/>
      <c r="G45" s="16"/>
      <c r="H45" s="16"/>
    </row>
    <row r="46" spans="1:8" ht="11.25" customHeight="1" x14ac:dyDescent="0.2">
      <c r="A46" s="170"/>
      <c r="B46" s="233"/>
      <c r="C46" s="233"/>
      <c r="D46" s="16"/>
      <c r="E46" s="233"/>
      <c r="F46" s="233"/>
      <c r="G46" s="49"/>
      <c r="H46" s="16"/>
    </row>
    <row r="47" spans="1:8" x14ac:dyDescent="0.2">
      <c r="A47" s="170"/>
      <c r="B47" s="292" t="s">
        <v>141</v>
      </c>
      <c r="C47" s="293"/>
      <c r="D47" s="18"/>
      <c r="E47" s="232" t="s">
        <v>183</v>
      </c>
      <c r="F47" s="221"/>
      <c r="G47" s="50"/>
      <c r="H47" s="18"/>
    </row>
    <row r="48" spans="1:8" ht="12.75" hidden="1" customHeight="1" x14ac:dyDescent="0.2"/>
    <row r="49" spans="1:8" x14ac:dyDescent="0.2">
      <c r="B49" s="222" t="s">
        <v>184</v>
      </c>
      <c r="C49" s="222"/>
    </row>
    <row r="51" spans="1:8" ht="11.25" customHeight="1" x14ac:dyDescent="0.2">
      <c r="A51" s="170"/>
      <c r="B51" s="233"/>
      <c r="C51" s="233"/>
      <c r="D51" s="16"/>
      <c r="E51" s="234"/>
      <c r="F51" s="234"/>
      <c r="G51" s="49"/>
      <c r="H51" s="16"/>
    </row>
    <row r="52" spans="1:8" x14ac:dyDescent="0.2">
      <c r="A52" s="170"/>
      <c r="B52" s="292" t="s">
        <v>123</v>
      </c>
      <c r="C52" s="293"/>
      <c r="D52" s="18"/>
      <c r="E52" s="221"/>
      <c r="F52" s="221"/>
      <c r="G52" s="50"/>
      <c r="H52" s="18"/>
    </row>
    <row r="53" spans="1:8" ht="12" customHeight="1" x14ac:dyDescent="0.2">
      <c r="B53" s="222" t="s">
        <v>144</v>
      </c>
      <c r="C53" s="222"/>
    </row>
    <row r="54" spans="1:8" ht="11.25" customHeight="1" x14ac:dyDescent="0.2"/>
    <row r="55" spans="1:8" ht="12" customHeight="1" x14ac:dyDescent="0.2"/>
    <row r="56" spans="1:8" ht="14.1" customHeight="1" x14ac:dyDescent="0.2"/>
    <row r="57" spans="1:8" ht="4.5" customHeight="1" x14ac:dyDescent="0.2"/>
  </sheetData>
  <mergeCells count="55">
    <mergeCell ref="A6:E6"/>
    <mergeCell ref="F6:H6"/>
    <mergeCell ref="A1:B1"/>
    <mergeCell ref="C1:H1"/>
    <mergeCell ref="A2:H2"/>
    <mergeCell ref="A3:H3"/>
    <mergeCell ref="A4:H4"/>
    <mergeCell ref="A7:E7"/>
    <mergeCell ref="F7:H7"/>
    <mergeCell ref="A8:D8"/>
    <mergeCell ref="E8:H8"/>
    <mergeCell ref="A9:D9"/>
    <mergeCell ref="E9:E10"/>
    <mergeCell ref="F9:F10"/>
    <mergeCell ref="A10:D10"/>
    <mergeCell ref="F14:H14"/>
    <mergeCell ref="F12:H12"/>
    <mergeCell ref="F33:H33"/>
    <mergeCell ref="A11:H11"/>
    <mergeCell ref="B46:C46"/>
    <mergeCell ref="E46:F46"/>
    <mergeCell ref="F23:H23"/>
    <mergeCell ref="F24:H24"/>
    <mergeCell ref="F25:H25"/>
    <mergeCell ref="F26:H26"/>
    <mergeCell ref="F36:H36"/>
    <mergeCell ref="F37:H37"/>
    <mergeCell ref="F38:H38"/>
    <mergeCell ref="F27:H27"/>
    <mergeCell ref="F28:H28"/>
    <mergeCell ref="F29:H29"/>
    <mergeCell ref="F34:H34"/>
    <mergeCell ref="F35:H35"/>
    <mergeCell ref="F16:H16"/>
    <mergeCell ref="F17:H17"/>
    <mergeCell ref="F18:H18"/>
    <mergeCell ref="F19:H19"/>
    <mergeCell ref="F21:H21"/>
    <mergeCell ref="F22:H22"/>
    <mergeCell ref="F31:H31"/>
    <mergeCell ref="F32:H32"/>
    <mergeCell ref="F30:H30"/>
    <mergeCell ref="A43:H43"/>
    <mergeCell ref="B49:C49"/>
    <mergeCell ref="B53:C53"/>
    <mergeCell ref="F39:H39"/>
    <mergeCell ref="F40:H40"/>
    <mergeCell ref="F41:H41"/>
    <mergeCell ref="F42:H42"/>
    <mergeCell ref="B51:C51"/>
    <mergeCell ref="E51:F51"/>
    <mergeCell ref="B52:C52"/>
    <mergeCell ref="E52:F52"/>
    <mergeCell ref="B47:C47"/>
    <mergeCell ref="E47:F47"/>
  </mergeCells>
  <printOptions horizontalCentered="1"/>
  <pageMargins left="0.78740157480314965" right="0.19685039370078741" top="0.39370078740157483" bottom="0.39370078740157483" header="0" footer="0"/>
  <pageSetup paperSize="9" scale="77" fitToHeight="0" orientation="portrait" horizontalDpi="300" verticalDpi="300" r:id="rId1"/>
  <headerFooter alignWithMargins="0">
    <oddFooter>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4337" r:id="rId4">
          <objectPr defaultSize="0" autoPict="0" r:id="rId5">
            <anchor moveWithCells="1" sizeWithCells="1">
              <from>
                <xdr:col>0</xdr:col>
                <xdr:colOff>257175</xdr:colOff>
                <xdr:row>0</xdr:row>
                <xdr:rowOff>28575</xdr:rowOff>
              </from>
              <to>
                <xdr:col>2</xdr:col>
                <xdr:colOff>9525</xdr:colOff>
                <xdr:row>0</xdr:row>
                <xdr:rowOff>762000</xdr:rowOff>
              </to>
            </anchor>
          </objectPr>
        </oleObject>
      </mc:Choice>
      <mc:Fallback>
        <oleObject progId="PBrush" shapeId="14337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6"/>
  <sheetViews>
    <sheetView view="pageBreakPreview" zoomScale="110" zoomScaleNormal="100" zoomScaleSheetLayoutView="110" workbookViewId="0">
      <selection activeCell="C10" sqref="C10"/>
    </sheetView>
  </sheetViews>
  <sheetFormatPr defaultRowHeight="12.75" x14ac:dyDescent="0.2"/>
  <cols>
    <col min="1" max="1" width="10" style="120" customWidth="1"/>
    <col min="2" max="2" width="38.85546875" style="120" customWidth="1"/>
    <col min="3" max="8" width="12.7109375" style="120" customWidth="1"/>
    <col min="9" max="16384" width="9.140625" style="120"/>
  </cols>
  <sheetData>
    <row r="1" spans="1:8" ht="63.75" customHeight="1" x14ac:dyDescent="0.2">
      <c r="A1" s="351"/>
      <c r="B1" s="352"/>
      <c r="C1" s="118"/>
      <c r="D1" s="118"/>
      <c r="E1" s="118"/>
      <c r="F1" s="118"/>
      <c r="G1" s="118"/>
      <c r="H1" s="119"/>
    </row>
    <row r="2" spans="1:8" ht="30.75" customHeight="1" x14ac:dyDescent="0.2">
      <c r="A2" s="353" t="s">
        <v>125</v>
      </c>
      <c r="B2" s="354"/>
      <c r="C2" s="354"/>
      <c r="D2" s="354"/>
      <c r="E2" s="354"/>
      <c r="F2" s="354"/>
      <c r="G2" s="354"/>
      <c r="H2" s="355"/>
    </row>
    <row r="3" spans="1:8" ht="24" x14ac:dyDescent="0.2">
      <c r="A3" s="356" t="str">
        <f>'[1]PLANILHA COMPLETA (2)'!A3:F3</f>
        <v>PREFEITURA: PREFEITURA MUNICIPAL DE LARANJAL</v>
      </c>
      <c r="B3" s="357"/>
      <c r="C3" s="358"/>
      <c r="D3" s="359" t="s">
        <v>126</v>
      </c>
      <c r="E3" s="362">
        <f>D16</f>
        <v>303976.33</v>
      </c>
      <c r="F3" s="121" t="s">
        <v>127</v>
      </c>
      <c r="G3" s="122">
        <f ca="1">TODAY()</f>
        <v>45230</v>
      </c>
      <c r="H3" s="123" t="s">
        <v>128</v>
      </c>
    </row>
    <row r="4" spans="1:8" ht="23.25" customHeight="1" x14ac:dyDescent="0.2">
      <c r="A4" s="365" t="s">
        <v>197</v>
      </c>
      <c r="B4" s="366"/>
      <c r="C4" s="367"/>
      <c r="D4" s="360"/>
      <c r="E4" s="363"/>
      <c r="F4" s="368" t="s">
        <v>129</v>
      </c>
      <c r="G4" s="369"/>
      <c r="H4" s="370"/>
    </row>
    <row r="5" spans="1:8" ht="30.75" customHeight="1" x14ac:dyDescent="0.2">
      <c r="A5" s="365" t="s">
        <v>174</v>
      </c>
      <c r="B5" s="366"/>
      <c r="C5" s="367"/>
      <c r="D5" s="361"/>
      <c r="E5" s="364"/>
      <c r="F5" s="371"/>
      <c r="G5" s="372"/>
      <c r="H5" s="373"/>
    </row>
    <row r="6" spans="1:8" ht="24" x14ac:dyDescent="0.2">
      <c r="A6" s="124" t="s">
        <v>130</v>
      </c>
      <c r="B6" s="124" t="s">
        <v>131</v>
      </c>
      <c r="C6" s="125" t="s">
        <v>132</v>
      </c>
      <c r="D6" s="125" t="s">
        <v>133</v>
      </c>
      <c r="E6" s="124" t="s">
        <v>134</v>
      </c>
      <c r="F6" s="124" t="s">
        <v>135</v>
      </c>
      <c r="G6" s="124" t="s">
        <v>136</v>
      </c>
      <c r="H6" s="124" t="s">
        <v>137</v>
      </c>
    </row>
    <row r="7" spans="1:8" x14ac:dyDescent="0.2">
      <c r="A7" s="350">
        <f>'[2]Planilha Orcamentária'!A10</f>
        <v>1</v>
      </c>
      <c r="B7" s="348" t="str">
        <f>'Planilha Orcamentaria'!C13</f>
        <v>SERVIÇOS PRELIMINARES</v>
      </c>
      <c r="C7" s="126" t="s">
        <v>138</v>
      </c>
      <c r="D7" s="127">
        <f>D8/$D$16</f>
        <v>2.3855179776662214E-2</v>
      </c>
      <c r="E7" s="128">
        <v>1</v>
      </c>
      <c r="F7" s="128">
        <v>0</v>
      </c>
      <c r="G7" s="128">
        <v>0</v>
      </c>
      <c r="H7" s="128">
        <v>0</v>
      </c>
    </row>
    <row r="8" spans="1:8" x14ac:dyDescent="0.2">
      <c r="A8" s="350"/>
      <c r="B8" s="349"/>
      <c r="C8" s="129" t="s">
        <v>139</v>
      </c>
      <c r="D8" s="130">
        <f>'Planilha Orcamentaria'!H15</f>
        <v>7251.41</v>
      </c>
      <c r="E8" s="130">
        <f>E7*$D$8</f>
        <v>7251.41</v>
      </c>
      <c r="F8" s="130">
        <f>F7*$D$8</f>
        <v>0</v>
      </c>
      <c r="G8" s="130">
        <f>G7*$D$8</f>
        <v>0</v>
      </c>
      <c r="H8" s="130">
        <f>H7*$D$8</f>
        <v>0</v>
      </c>
    </row>
    <row r="9" spans="1:8" ht="12.75" customHeight="1" x14ac:dyDescent="0.2">
      <c r="A9" s="350">
        <f>'[2]Planilha Orcamentária'!A13</f>
        <v>2</v>
      </c>
      <c r="B9" s="348" t="str">
        <f>'Planilha Orcamentaria'!C16</f>
        <v>EXECUÇÃO DA REDE ENERRADA,E CAIXAS DE PASSAGEM</v>
      </c>
      <c r="C9" s="126" t="s">
        <v>138</v>
      </c>
      <c r="D9" s="127">
        <f>D10/$D$16</f>
        <v>1.9605638373224654E-2</v>
      </c>
      <c r="E9" s="128">
        <v>1</v>
      </c>
      <c r="F9" s="128">
        <v>0</v>
      </c>
      <c r="G9" s="128">
        <v>0</v>
      </c>
      <c r="H9" s="128">
        <v>0</v>
      </c>
    </row>
    <row r="10" spans="1:8" x14ac:dyDescent="0.2">
      <c r="A10" s="350"/>
      <c r="B10" s="349"/>
      <c r="C10" s="129" t="s">
        <v>139</v>
      </c>
      <c r="D10" s="130">
        <f>'Planilha Orcamentaria'!H21</f>
        <v>5959.6500000000005</v>
      </c>
      <c r="E10" s="130">
        <f>E9*$D$10</f>
        <v>5959.6500000000005</v>
      </c>
      <c r="F10" s="130">
        <f>F9*$D$10</f>
        <v>0</v>
      </c>
      <c r="G10" s="130">
        <f>G9*$D$10</f>
        <v>0</v>
      </c>
      <c r="H10" s="130">
        <f>H9*$D$10</f>
        <v>0</v>
      </c>
    </row>
    <row r="11" spans="1:8" x14ac:dyDescent="0.2">
      <c r="A11" s="350">
        <f>'[2]Planilha Orcamentária'!A18</f>
        <v>3</v>
      </c>
      <c r="B11" s="348" t="str">
        <f>'Planilha Orcamentaria'!C22</f>
        <v>REFORMA DAS INSTALAÇÕES ELÉTRICAS</v>
      </c>
      <c r="C11" s="126" t="s">
        <v>138</v>
      </c>
      <c r="D11" s="127">
        <f>D12/$D$16</f>
        <v>0.95653918185011311</v>
      </c>
      <c r="E11" s="128">
        <v>0.5</v>
      </c>
      <c r="F11" s="128">
        <v>0.5</v>
      </c>
      <c r="G11" s="128">
        <v>0</v>
      </c>
      <c r="H11" s="128">
        <v>0</v>
      </c>
    </row>
    <row r="12" spans="1:8" x14ac:dyDescent="0.2">
      <c r="A12" s="350"/>
      <c r="B12" s="349"/>
      <c r="C12" s="129" t="s">
        <v>139</v>
      </c>
      <c r="D12" s="130">
        <f>'Planilha Orcamentaria'!H45</f>
        <v>290765.27</v>
      </c>
      <c r="E12" s="130">
        <f>E11*$D$12</f>
        <v>145382.63500000001</v>
      </c>
      <c r="F12" s="130">
        <f>F11*$D$12</f>
        <v>145382.63500000001</v>
      </c>
      <c r="G12" s="130">
        <f>G11*$D$12</f>
        <v>0</v>
      </c>
      <c r="H12" s="130">
        <f>H11*$D$12</f>
        <v>0</v>
      </c>
    </row>
    <row r="13" spans="1:8" ht="12.75" hidden="1" customHeight="1" x14ac:dyDescent="0.2">
      <c r="A13" s="350">
        <f>'[2]Planilha Orcamentária'!A26</f>
        <v>5</v>
      </c>
      <c r="B13" s="348">
        <f>'[2]Planilha Orcamentária'!C26</f>
        <v>0</v>
      </c>
      <c r="C13" s="126" t="s">
        <v>138</v>
      </c>
      <c r="D13" s="127">
        <f>D14/$D$16</f>
        <v>0</v>
      </c>
      <c r="E13" s="128">
        <v>0</v>
      </c>
      <c r="F13" s="128">
        <v>0</v>
      </c>
      <c r="G13" s="128">
        <v>0</v>
      </c>
      <c r="H13" s="128">
        <v>0</v>
      </c>
    </row>
    <row r="14" spans="1:8" ht="12.75" hidden="1" customHeight="1" x14ac:dyDescent="0.2">
      <c r="A14" s="350"/>
      <c r="B14" s="349"/>
      <c r="C14" s="129" t="s">
        <v>139</v>
      </c>
      <c r="D14" s="131">
        <f>'[2]Planilha Orcamentária'!H26</f>
        <v>0</v>
      </c>
      <c r="E14" s="131">
        <f>E13*$D$14</f>
        <v>0</v>
      </c>
      <c r="F14" s="131">
        <f>F13*$D$14</f>
        <v>0</v>
      </c>
      <c r="G14" s="131">
        <f>G13*$D$14</f>
        <v>0</v>
      </c>
      <c r="H14" s="131">
        <f>H13*$D$14</f>
        <v>0</v>
      </c>
    </row>
    <row r="15" spans="1:8" x14ac:dyDescent="0.2">
      <c r="A15" s="350" t="s">
        <v>114</v>
      </c>
      <c r="B15" s="350"/>
      <c r="C15" s="126" t="s">
        <v>138</v>
      </c>
      <c r="D15" s="127">
        <f>D7+D9+D11+D13</f>
        <v>1</v>
      </c>
      <c r="E15" s="127">
        <f>E16/$D$16</f>
        <v>0.52173040907494339</v>
      </c>
      <c r="F15" s="127">
        <f>F16/$D$16</f>
        <v>0.47826959092505655</v>
      </c>
      <c r="G15" s="127">
        <f t="shared" ref="G15:H15" si="0">G16/$D$16</f>
        <v>0</v>
      </c>
      <c r="H15" s="127">
        <f t="shared" si="0"/>
        <v>0</v>
      </c>
    </row>
    <row r="16" spans="1:8" x14ac:dyDescent="0.2">
      <c r="A16" s="350"/>
      <c r="B16" s="350"/>
      <c r="C16" s="126" t="s">
        <v>139</v>
      </c>
      <c r="D16" s="132">
        <f>'Planilha Orcamentaria'!H46</f>
        <v>303976.33</v>
      </c>
      <c r="E16" s="132">
        <f>E12+E10+E8</f>
        <v>158593.69500000001</v>
      </c>
      <c r="F16" s="132">
        <f>F12+F10+F8</f>
        <v>145382.63500000001</v>
      </c>
      <c r="G16" s="132">
        <f t="shared" ref="G16:H16" si="1">G12+G10+G8</f>
        <v>0</v>
      </c>
      <c r="H16" s="132">
        <f t="shared" si="1"/>
        <v>0</v>
      </c>
    </row>
    <row r="17" spans="1:8" ht="46.5" customHeight="1" x14ac:dyDescent="0.2">
      <c r="A17" s="133"/>
      <c r="B17" s="134"/>
      <c r="C17" s="134"/>
      <c r="D17" s="134"/>
      <c r="E17" s="134"/>
      <c r="F17" s="134"/>
      <c r="G17" s="135" t="s">
        <v>140</v>
      </c>
      <c r="H17" s="136"/>
    </row>
    <row r="18" spans="1:8" x14ac:dyDescent="0.2">
      <c r="A18" s="133"/>
      <c r="B18" s="137"/>
      <c r="C18" s="134"/>
      <c r="D18" s="138"/>
      <c r="E18" s="139"/>
      <c r="F18" s="139"/>
      <c r="G18" s="140"/>
      <c r="H18" s="136"/>
    </row>
    <row r="19" spans="1:8" x14ac:dyDescent="0.2">
      <c r="A19" s="141"/>
      <c r="B19" s="142" t="s">
        <v>141</v>
      </c>
      <c r="C19" s="143"/>
      <c r="D19" s="144"/>
      <c r="E19" s="144"/>
      <c r="F19" s="144"/>
      <c r="G19" s="145"/>
      <c r="H19" s="146"/>
    </row>
    <row r="20" spans="1:8" x14ac:dyDescent="0.2">
      <c r="A20" s="147"/>
      <c r="B20" s="148" t="s">
        <v>142</v>
      </c>
      <c r="C20" s="143"/>
      <c r="D20" s="143"/>
      <c r="E20" s="149"/>
      <c r="F20" s="149"/>
      <c r="G20" s="147"/>
      <c r="H20" s="150"/>
    </row>
    <row r="21" spans="1:8" x14ac:dyDescent="0.2">
      <c r="A21" s="147"/>
      <c r="B21" s="148" t="s">
        <v>143</v>
      </c>
      <c r="C21" s="143"/>
      <c r="D21" s="143"/>
      <c r="E21" s="149"/>
      <c r="F21" s="149"/>
      <c r="G21" s="147"/>
      <c r="H21" s="150"/>
    </row>
    <row r="22" spans="1:8" x14ac:dyDescent="0.2">
      <c r="A22" s="140"/>
      <c r="B22" s="151"/>
      <c r="C22" s="138"/>
      <c r="D22" s="138"/>
      <c r="E22" s="139"/>
      <c r="F22" s="139"/>
      <c r="G22" s="140"/>
      <c r="H22" s="136"/>
    </row>
    <row r="23" spans="1:8" x14ac:dyDescent="0.2">
      <c r="A23" s="141"/>
      <c r="B23" s="152"/>
      <c r="C23" s="153"/>
      <c r="D23" s="153"/>
      <c r="E23" s="154"/>
      <c r="F23" s="154"/>
      <c r="G23" s="155"/>
      <c r="H23" s="136"/>
    </row>
    <row r="24" spans="1:8" x14ac:dyDescent="0.2">
      <c r="A24" s="147"/>
      <c r="B24" s="142" t="s">
        <v>123</v>
      </c>
      <c r="C24" s="143"/>
      <c r="D24" s="143"/>
      <c r="E24" s="149"/>
      <c r="F24" s="149"/>
      <c r="G24" s="147"/>
      <c r="H24" s="150"/>
    </row>
    <row r="25" spans="1:8" x14ac:dyDescent="0.2">
      <c r="A25" s="147"/>
      <c r="B25" s="156" t="s">
        <v>144</v>
      </c>
      <c r="C25" s="143"/>
      <c r="D25" s="143"/>
      <c r="E25" s="149"/>
      <c r="F25" s="149"/>
      <c r="G25" s="147"/>
      <c r="H25" s="150"/>
    </row>
    <row r="26" spans="1:8" x14ac:dyDescent="0.2">
      <c r="A26" s="157"/>
      <c r="B26" s="158"/>
      <c r="C26" s="159"/>
      <c r="D26" s="159"/>
      <c r="E26" s="158"/>
      <c r="F26" s="158"/>
      <c r="G26" s="157"/>
      <c r="H26" s="160"/>
    </row>
  </sheetData>
  <mergeCells count="17">
    <mergeCell ref="A1:B1"/>
    <mergeCell ref="A2:H2"/>
    <mergeCell ref="A3:C3"/>
    <mergeCell ref="D3:D5"/>
    <mergeCell ref="E3:E5"/>
    <mergeCell ref="A4:C4"/>
    <mergeCell ref="F4:H5"/>
    <mergeCell ref="A5:C5"/>
    <mergeCell ref="B9:B10"/>
    <mergeCell ref="B7:B8"/>
    <mergeCell ref="A13:A14"/>
    <mergeCell ref="B13:B14"/>
    <mergeCell ref="A15:B16"/>
    <mergeCell ref="B11:B12"/>
    <mergeCell ref="A7:A8"/>
    <mergeCell ref="A9:A10"/>
    <mergeCell ref="A11:A12"/>
  </mergeCell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1266" r:id="rId4">
          <objectPr defaultSize="0" autoPict="0" r:id="rId5">
            <anchor moveWithCells="1" sizeWithCells="1">
              <from>
                <xdr:col>0</xdr:col>
                <xdr:colOff>257175</xdr:colOff>
                <xdr:row>0</xdr:row>
                <xdr:rowOff>28575</xdr:rowOff>
              </from>
              <to>
                <xdr:col>1</xdr:col>
                <xdr:colOff>419100</xdr:colOff>
                <xdr:row>0</xdr:row>
                <xdr:rowOff>762000</xdr:rowOff>
              </to>
            </anchor>
          </objectPr>
        </oleObject>
      </mc:Choice>
      <mc:Fallback>
        <oleObject progId="PBrush" shapeId="1126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CPU 01</vt:lpstr>
      <vt:lpstr>CPU 02</vt:lpstr>
      <vt:lpstr>CPU 03</vt:lpstr>
      <vt:lpstr>CPU 04</vt:lpstr>
      <vt:lpstr>CPU 05</vt:lpstr>
      <vt:lpstr>COTAÇÃO</vt:lpstr>
      <vt:lpstr>Planilha Orcamentaria</vt:lpstr>
      <vt:lpstr>MEMÓRIA DE CÁLCULO</vt:lpstr>
      <vt:lpstr>CRONOGRAMA PADRÃO</vt:lpstr>
      <vt:lpstr>COTAÇÃO!Area_de_impressao</vt:lpstr>
      <vt:lpstr>'CPU 01'!Area_de_impressao</vt:lpstr>
      <vt:lpstr>'MEMÓRIA DE CÁLCULO'!Area_de_impressao</vt:lpstr>
      <vt:lpstr>'Planilha Orcamentaria'!Area_de_impressao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TRIBUTARIO</cp:lastModifiedBy>
  <cp:lastPrinted>2023-10-26T18:00:15Z</cp:lastPrinted>
  <dcterms:created xsi:type="dcterms:W3CDTF">2006-09-22T13:55:22Z</dcterms:created>
  <dcterms:modified xsi:type="dcterms:W3CDTF">2023-10-31T12:21:46Z</dcterms:modified>
</cp:coreProperties>
</file>